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landre\Desktop\"/>
    </mc:Choice>
  </mc:AlternateContent>
  <bookViews>
    <workbookView xWindow="0" yWindow="0" windowWidth="25200" windowHeight="11280" activeTab="6"/>
  </bookViews>
  <sheets>
    <sheet name="RESULTATS" sheetId="2" r:id="rId1"/>
    <sheet name="Listes déroulantes de choix" sheetId="51" r:id="rId2"/>
    <sheet name="CANDIDAT n°25" sheetId="56" r:id="rId3"/>
    <sheet name="CANDIDAT n°24" sheetId="55" r:id="rId4"/>
    <sheet name="CANDIDAT n°23" sheetId="54" r:id="rId5"/>
    <sheet name="CANDIDAT n°22" sheetId="53" r:id="rId6"/>
    <sheet name="CANDIDAT n°21" sheetId="52" r:id="rId7"/>
    <sheet name="CANDIDAT n°20" sheetId="50" r:id="rId8"/>
    <sheet name="CANDIDAT n°19" sheetId="49" r:id="rId9"/>
    <sheet name="CANDIDAT n°18" sheetId="48" r:id="rId10"/>
    <sheet name="CANDIDAT n°17" sheetId="47" r:id="rId11"/>
    <sheet name="CANDIDAT n°16" sheetId="46" r:id="rId12"/>
    <sheet name="CANDIDAT n°15" sheetId="45" r:id="rId13"/>
    <sheet name="CANDIDAT n°14" sheetId="44" r:id="rId14"/>
    <sheet name="CANDIDAT n°13" sheetId="43" r:id="rId15"/>
    <sheet name="CANDIDAT n°12" sheetId="42" r:id="rId16"/>
    <sheet name="CANDIDAT n°11" sheetId="41" r:id="rId17"/>
    <sheet name="CANDIDAT n°10" sheetId="40" r:id="rId18"/>
    <sheet name="CANDIDAT n°9" sheetId="39" r:id="rId19"/>
    <sheet name="CANDIDAT n°8" sheetId="38" r:id="rId20"/>
    <sheet name="CANDIDAT n°7" sheetId="37" r:id="rId21"/>
    <sheet name="CANDIDAT n°6" sheetId="36" r:id="rId22"/>
    <sheet name="CANDIDAT n°5" sheetId="35" r:id="rId23"/>
    <sheet name="CANDIDAT n°4" sheetId="34" r:id="rId24"/>
    <sheet name="CANDIDAT n°3" sheetId="33" r:id="rId25"/>
    <sheet name="CANDIDAT n°2" sheetId="32" r:id="rId26"/>
    <sheet name="CANDIDAT n°1" sheetId="31" r:id="rId2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44" l="1"/>
  <c r="I50" i="46"/>
  <c r="I50" i="56"/>
  <c r="N10" i="2"/>
  <c r="N18" i="2"/>
  <c r="N13" i="2"/>
  <c r="N31" i="2"/>
  <c r="L32" i="2"/>
  <c r="K14" i="2"/>
  <c r="K17" i="2"/>
  <c r="I28" i="2"/>
  <c r="I23" i="2"/>
  <c r="I10" i="2"/>
  <c r="J13" i="2"/>
  <c r="J31" i="2"/>
  <c r="J19" i="2"/>
  <c r="J34" i="2"/>
  <c r="H14" i="2"/>
  <c r="H27" i="2"/>
  <c r="H19" i="2"/>
  <c r="G19" i="2"/>
  <c r="G21" i="2"/>
  <c r="G23" i="2"/>
  <c r="B26" i="2"/>
  <c r="B21" i="2"/>
  <c r="B16" i="2"/>
  <c r="C21" i="2"/>
  <c r="C15" i="2"/>
  <c r="C33" i="2"/>
  <c r="D14" i="2"/>
  <c r="D13" i="2"/>
  <c r="D17" i="2"/>
  <c r="E28" i="2"/>
  <c r="E23" i="2"/>
  <c r="E10" i="2"/>
  <c r="F18" i="2"/>
  <c r="F28" i="2"/>
  <c r="F33" i="2"/>
  <c r="G34" i="2"/>
  <c r="N21" i="2"/>
  <c r="N16" i="2"/>
  <c r="L25" i="2"/>
  <c r="K15" i="2"/>
  <c r="K25" i="2"/>
  <c r="I13" i="2"/>
  <c r="I31" i="2"/>
  <c r="I18" i="2"/>
  <c r="J21" i="2"/>
  <c r="J18" i="2"/>
  <c r="J28" i="2"/>
  <c r="I34" i="2"/>
  <c r="H22" i="2"/>
  <c r="H17" i="2"/>
  <c r="H30" i="2"/>
  <c r="G29" i="2"/>
  <c r="B11" i="2"/>
  <c r="C29" i="2"/>
  <c r="D30" i="2"/>
  <c r="E18" i="2"/>
  <c r="N26" i="2"/>
  <c r="O23" i="2"/>
  <c r="N11" i="2"/>
  <c r="N29" i="2"/>
  <c r="N24" i="2"/>
  <c r="K11" i="2"/>
  <c r="K16" i="2"/>
  <c r="K18" i="2"/>
  <c r="I21" i="2"/>
  <c r="I16" i="2"/>
  <c r="I26" i="2"/>
  <c r="J29" i="2"/>
  <c r="J27" i="2"/>
  <c r="J17" i="2"/>
  <c r="H12" i="2"/>
  <c r="H15" i="2"/>
  <c r="H25" i="2"/>
  <c r="H34" i="2"/>
  <c r="G31" i="2"/>
  <c r="G30" i="2"/>
  <c r="G16" i="2"/>
  <c r="B19" i="2"/>
  <c r="B14" i="2"/>
  <c r="B32" i="2"/>
  <c r="C23" i="2"/>
  <c r="C27" i="2"/>
  <c r="C18" i="2"/>
  <c r="D26" i="2"/>
  <c r="D29" i="2"/>
  <c r="D33" i="2"/>
  <c r="E21" i="2"/>
  <c r="E16" i="2"/>
  <c r="E26" i="2"/>
  <c r="F11" i="2"/>
  <c r="F21" i="2"/>
  <c r="F24" i="2"/>
  <c r="N19" i="2"/>
  <c r="N14" i="2"/>
  <c r="N32" i="2"/>
  <c r="K19" i="2"/>
  <c r="K13" i="2"/>
  <c r="K26" i="2"/>
  <c r="I29" i="2"/>
  <c r="I24" i="2"/>
  <c r="I11" i="2"/>
  <c r="J14" i="2"/>
  <c r="J20" i="2"/>
  <c r="J25" i="2"/>
  <c r="H20" i="2"/>
  <c r="H23" i="2"/>
  <c r="H33" i="2"/>
  <c r="G10" i="2"/>
  <c r="G12" i="2"/>
  <c r="G33" i="2"/>
  <c r="B17" i="2"/>
  <c r="B27" i="2"/>
  <c r="B22" i="2"/>
  <c r="B34" i="2"/>
  <c r="C26" i="2"/>
  <c r="C16" i="2"/>
  <c r="C11" i="2"/>
  <c r="D12" i="2"/>
  <c r="D24" i="2"/>
  <c r="D10" i="2"/>
  <c r="E29" i="2"/>
  <c r="E24" i="2"/>
  <c r="E11" i="2"/>
  <c r="F19" i="2"/>
  <c r="F29" i="2"/>
  <c r="F32" i="2"/>
  <c r="N15" i="2"/>
  <c r="K20" i="2"/>
  <c r="K24" i="2"/>
  <c r="I25" i="2"/>
  <c r="J15" i="2"/>
  <c r="H21" i="2"/>
  <c r="H26" i="2"/>
  <c r="G32" i="2"/>
  <c r="B10" i="2"/>
  <c r="B23" i="2"/>
  <c r="C22" i="2"/>
  <c r="D19" i="2"/>
  <c r="D31" i="2"/>
  <c r="E30" i="2"/>
  <c r="E34" i="2"/>
  <c r="F23" i="2"/>
  <c r="N28" i="2"/>
  <c r="L23" i="2"/>
  <c r="K31" i="2"/>
  <c r="I15" i="2"/>
  <c r="I20" i="2"/>
  <c r="J26" i="2"/>
  <c r="H29" i="2"/>
  <c r="G11" i="2"/>
  <c r="G15" i="2"/>
  <c r="B13" i="2"/>
  <c r="C13" i="2"/>
  <c r="C25" i="2"/>
  <c r="D32" i="2"/>
  <c r="E20" i="2"/>
  <c r="E33" i="2"/>
  <c r="F20" i="2"/>
  <c r="F34" i="2"/>
  <c r="G25" i="2"/>
  <c r="B24" i="2"/>
  <c r="C10" i="2"/>
  <c r="E13" i="2"/>
  <c r="F13" i="2"/>
  <c r="O25" i="2"/>
  <c r="N17" i="2"/>
  <c r="N27" i="2"/>
  <c r="N22" i="2"/>
  <c r="N34" i="2"/>
  <c r="K27" i="2"/>
  <c r="K21" i="2"/>
  <c r="K22" i="2"/>
  <c r="I14" i="2"/>
  <c r="I32" i="2"/>
  <c r="I19" i="2"/>
  <c r="J22" i="2"/>
  <c r="J16" i="2"/>
  <c r="J33" i="2"/>
  <c r="H28" i="2"/>
  <c r="H31" i="2"/>
  <c r="H10" i="2"/>
  <c r="G18" i="2"/>
  <c r="G20" i="2"/>
  <c r="G14" i="2"/>
  <c r="B25" i="2"/>
  <c r="B12" i="2"/>
  <c r="B30" i="2"/>
  <c r="C12" i="2"/>
  <c r="C19" i="2"/>
  <c r="C24" i="2"/>
  <c r="C34" i="2"/>
  <c r="D20" i="2"/>
  <c r="D15" i="2"/>
  <c r="D18" i="2"/>
  <c r="E14" i="2"/>
  <c r="E32" i="2"/>
  <c r="E19" i="2"/>
  <c r="F27" i="2"/>
  <c r="F14" i="2"/>
  <c r="F17" i="2"/>
  <c r="N12" i="2"/>
  <c r="N30" i="2"/>
  <c r="M25" i="2"/>
  <c r="K12" i="2"/>
  <c r="K29" i="2"/>
  <c r="K23" i="2"/>
  <c r="I22" i="2"/>
  <c r="I17" i="2"/>
  <c r="I27" i="2"/>
  <c r="J30" i="2"/>
  <c r="J24" i="2"/>
  <c r="J10" i="2"/>
  <c r="H13" i="2"/>
  <c r="H16" i="2"/>
  <c r="H18" i="2"/>
  <c r="G26" i="2"/>
  <c r="G28" i="2"/>
  <c r="G22" i="2"/>
  <c r="B33" i="2"/>
  <c r="B20" i="2"/>
  <c r="B15" i="2"/>
  <c r="C20" i="2"/>
  <c r="C14" i="2"/>
  <c r="C32" i="2"/>
  <c r="D11" i="2"/>
  <c r="D28" i="2"/>
  <c r="D23" i="2"/>
  <c r="D34" i="2"/>
  <c r="E22" i="2"/>
  <c r="E17" i="2"/>
  <c r="E27" i="2"/>
  <c r="F30" i="2"/>
  <c r="F15" i="2"/>
  <c r="F25" i="2"/>
  <c r="N20" i="2"/>
  <c r="M23" i="2"/>
  <c r="K30" i="2"/>
  <c r="I30" i="2"/>
  <c r="I12" i="2"/>
  <c r="J32" i="2"/>
  <c r="J11" i="2"/>
  <c r="H24" i="2"/>
  <c r="G24" i="2"/>
  <c r="G17" i="2"/>
  <c r="B28" i="2"/>
  <c r="C28" i="2"/>
  <c r="C17" i="2"/>
  <c r="D22" i="2"/>
  <c r="E12" i="2"/>
  <c r="E25" i="2"/>
  <c r="F12" i="2"/>
  <c r="F22" i="2"/>
  <c r="N23" i="2"/>
  <c r="K28" i="2"/>
  <c r="K34" i="2"/>
  <c r="I33" i="2"/>
  <c r="J23" i="2"/>
  <c r="J12" i="2"/>
  <c r="H32" i="2"/>
  <c r="H11" i="2"/>
  <c r="G13" i="2"/>
  <c r="B18" i="2"/>
  <c r="B31" i="2"/>
  <c r="C30" i="2"/>
  <c r="D27" i="2"/>
  <c r="D16" i="2"/>
  <c r="E15" i="2"/>
  <c r="F10" i="2"/>
  <c r="F31" i="2"/>
  <c r="G27" i="2"/>
  <c r="B29" i="2"/>
  <c r="C31" i="2"/>
  <c r="D21" i="2"/>
  <c r="E31" i="2"/>
  <c r="F16" i="2"/>
  <c r="N25" i="2"/>
  <c r="N33" i="2"/>
  <c r="D25" i="2"/>
  <c r="F26" i="2"/>
  <c r="I40" i="31" l="1"/>
  <c r="I39" i="31"/>
  <c r="I38" i="31"/>
  <c r="I37" i="31"/>
  <c r="I36" i="31"/>
  <c r="I26" i="31"/>
  <c r="I25" i="31"/>
  <c r="I22" i="31"/>
  <c r="I21" i="31"/>
  <c r="I19" i="31"/>
  <c r="I18" i="31"/>
  <c r="I17" i="31"/>
  <c r="I16" i="31"/>
  <c r="I40" i="32"/>
  <c r="I39" i="32"/>
  <c r="I38" i="32"/>
  <c r="I37" i="32"/>
  <c r="I36" i="32"/>
  <c r="I26" i="32"/>
  <c r="I25" i="32"/>
  <c r="I22" i="32"/>
  <c r="I21" i="32"/>
  <c r="I19" i="32"/>
  <c r="I18" i="32"/>
  <c r="I17" i="32"/>
  <c r="I16" i="32"/>
  <c r="J28" i="32" s="1"/>
  <c r="E30" i="32" s="1"/>
  <c r="I40" i="33"/>
  <c r="I39" i="33"/>
  <c r="I38" i="33"/>
  <c r="I37" i="33"/>
  <c r="I36" i="33"/>
  <c r="I26" i="33"/>
  <c r="I25" i="33"/>
  <c r="I22" i="33"/>
  <c r="I21" i="33"/>
  <c r="I19" i="33"/>
  <c r="I18" i="33"/>
  <c r="I17" i="33"/>
  <c r="I16" i="33"/>
  <c r="J28" i="33" s="1"/>
  <c r="E30" i="33" s="1"/>
  <c r="I40" i="34"/>
  <c r="I39" i="34"/>
  <c r="I38" i="34"/>
  <c r="I37" i="34"/>
  <c r="I36" i="34"/>
  <c r="I26" i="34"/>
  <c r="I25" i="34"/>
  <c r="I22" i="34"/>
  <c r="I21" i="34"/>
  <c r="I19" i="34"/>
  <c r="I18" i="34"/>
  <c r="I17" i="34"/>
  <c r="I16" i="34"/>
  <c r="J28" i="34" s="1"/>
  <c r="E30" i="34" s="1"/>
  <c r="I40" i="35"/>
  <c r="I39" i="35"/>
  <c r="I38" i="35"/>
  <c r="I37" i="35"/>
  <c r="I36" i="35"/>
  <c r="I26" i="35"/>
  <c r="I25" i="35"/>
  <c r="I22" i="35"/>
  <c r="I21" i="35"/>
  <c r="I19" i="35"/>
  <c r="I18" i="35"/>
  <c r="I17" i="35"/>
  <c r="I16" i="35"/>
  <c r="J28" i="35" s="1"/>
  <c r="E30" i="35" s="1"/>
  <c r="I40" i="36"/>
  <c r="I39" i="36"/>
  <c r="I38" i="36"/>
  <c r="I37" i="36"/>
  <c r="I36" i="36"/>
  <c r="I26" i="36"/>
  <c r="I25" i="36"/>
  <c r="I22" i="36"/>
  <c r="I21" i="36"/>
  <c r="I19" i="36"/>
  <c r="I18" i="36"/>
  <c r="I17" i="36"/>
  <c r="I16" i="36"/>
  <c r="J28" i="36" s="1"/>
  <c r="E30" i="36" s="1"/>
  <c r="I40" i="37"/>
  <c r="I39" i="37"/>
  <c r="I38" i="37"/>
  <c r="I37" i="37"/>
  <c r="I36" i="37"/>
  <c r="I26" i="37"/>
  <c r="I25" i="37"/>
  <c r="I22" i="37"/>
  <c r="I21" i="37"/>
  <c r="I19" i="37"/>
  <c r="I18" i="37"/>
  <c r="I17" i="37"/>
  <c r="I16" i="37"/>
  <c r="J28" i="37" s="1"/>
  <c r="E30" i="37" s="1"/>
  <c r="I40" i="38"/>
  <c r="I39" i="38"/>
  <c r="I38" i="38"/>
  <c r="I37" i="38"/>
  <c r="I36" i="38"/>
  <c r="I26" i="38"/>
  <c r="I25" i="38"/>
  <c r="I22" i="38"/>
  <c r="I21" i="38"/>
  <c r="I19" i="38"/>
  <c r="I18" i="38"/>
  <c r="I17" i="38"/>
  <c r="I16" i="38"/>
  <c r="J28" i="38" s="1"/>
  <c r="E30" i="38" s="1"/>
  <c r="I40" i="39"/>
  <c r="I39" i="39"/>
  <c r="I38" i="39"/>
  <c r="I37" i="39"/>
  <c r="I36" i="39"/>
  <c r="J41" i="39" s="1"/>
  <c r="I26" i="39"/>
  <c r="I25" i="39"/>
  <c r="I22" i="39"/>
  <c r="I21" i="39"/>
  <c r="I19" i="39"/>
  <c r="I18" i="39"/>
  <c r="I17" i="39"/>
  <c r="I16" i="39"/>
  <c r="J28" i="39" s="1"/>
  <c r="E30" i="39" s="1"/>
  <c r="I40" i="40"/>
  <c r="I39" i="40"/>
  <c r="I38" i="40"/>
  <c r="I37" i="40"/>
  <c r="I36" i="40"/>
  <c r="I26" i="40"/>
  <c r="I25" i="40"/>
  <c r="I22" i="40"/>
  <c r="I21" i="40"/>
  <c r="I19" i="40"/>
  <c r="I18" i="40"/>
  <c r="I17" i="40"/>
  <c r="I16" i="40"/>
  <c r="J28" i="40" s="1"/>
  <c r="E30" i="40" s="1"/>
  <c r="I40" i="41"/>
  <c r="I39" i="41"/>
  <c r="I38" i="41"/>
  <c r="I37" i="41"/>
  <c r="I36" i="41"/>
  <c r="I26" i="41"/>
  <c r="I25" i="41"/>
  <c r="I22" i="41"/>
  <c r="I21" i="41"/>
  <c r="I19" i="41"/>
  <c r="I18" i="41"/>
  <c r="I17" i="41"/>
  <c r="I16" i="41"/>
  <c r="J28" i="41" s="1"/>
  <c r="E30" i="41" s="1"/>
  <c r="I40" i="42"/>
  <c r="I39" i="42"/>
  <c r="I38" i="42"/>
  <c r="I37" i="42"/>
  <c r="I36" i="42"/>
  <c r="I26" i="42"/>
  <c r="I25" i="42"/>
  <c r="I22" i="42"/>
  <c r="I21" i="42"/>
  <c r="I19" i="42"/>
  <c r="I18" i="42"/>
  <c r="I17" i="42"/>
  <c r="I16" i="42"/>
  <c r="J28" i="42" s="1"/>
  <c r="E30" i="42" s="1"/>
  <c r="I40" i="43"/>
  <c r="I39" i="43"/>
  <c r="I38" i="43"/>
  <c r="I37" i="43"/>
  <c r="I36" i="43"/>
  <c r="I26" i="43"/>
  <c r="I25" i="43"/>
  <c r="I22" i="43"/>
  <c r="I21" i="43"/>
  <c r="I19" i="43"/>
  <c r="I18" i="43"/>
  <c r="I17" i="43"/>
  <c r="I16" i="43"/>
  <c r="J28" i="43" s="1"/>
  <c r="E30" i="43" s="1"/>
  <c r="I40" i="44"/>
  <c r="I39" i="44"/>
  <c r="I38" i="44"/>
  <c r="I37" i="44"/>
  <c r="I36" i="44"/>
  <c r="J41" i="44" s="1"/>
  <c r="I26" i="44"/>
  <c r="I25" i="44"/>
  <c r="I22" i="44"/>
  <c r="I21" i="44"/>
  <c r="I19" i="44"/>
  <c r="I18" i="44"/>
  <c r="I17" i="44"/>
  <c r="I16" i="44"/>
  <c r="J28" i="44" s="1"/>
  <c r="E30" i="44" s="1"/>
  <c r="I40" i="45"/>
  <c r="I39" i="45"/>
  <c r="I38" i="45"/>
  <c r="I37" i="45"/>
  <c r="I36" i="45"/>
  <c r="I26" i="45"/>
  <c r="I25" i="45"/>
  <c r="I22" i="45"/>
  <c r="I21" i="45"/>
  <c r="I19" i="45"/>
  <c r="I18" i="45"/>
  <c r="I17" i="45"/>
  <c r="I16" i="45"/>
  <c r="J28" i="45" s="1"/>
  <c r="E30" i="45" s="1"/>
  <c r="I40" i="46"/>
  <c r="I39" i="46"/>
  <c r="I38" i="46"/>
  <c r="I37" i="46"/>
  <c r="I36" i="46"/>
  <c r="J41" i="46" s="1"/>
  <c r="I26" i="46"/>
  <c r="I25" i="46"/>
  <c r="I22" i="46"/>
  <c r="I21" i="46"/>
  <c r="I19" i="46"/>
  <c r="I18" i="46"/>
  <c r="I17" i="46"/>
  <c r="I16" i="46"/>
  <c r="J28" i="46" s="1"/>
  <c r="E30" i="46" s="1"/>
  <c r="I40" i="47"/>
  <c r="I39" i="47"/>
  <c r="I38" i="47"/>
  <c r="I37" i="47"/>
  <c r="I36" i="47"/>
  <c r="I26" i="47"/>
  <c r="I25" i="47"/>
  <c r="I22" i="47"/>
  <c r="I21" i="47"/>
  <c r="I19" i="47"/>
  <c r="I18" i="47"/>
  <c r="I17" i="47"/>
  <c r="I16" i="47"/>
  <c r="J28" i="47" s="1"/>
  <c r="E30" i="47" s="1"/>
  <c r="I40" i="48"/>
  <c r="I39" i="48"/>
  <c r="I38" i="48"/>
  <c r="I37" i="48"/>
  <c r="I36" i="48"/>
  <c r="J41" i="48" s="1"/>
  <c r="I26" i="48"/>
  <c r="I25" i="48"/>
  <c r="I22" i="48"/>
  <c r="I21" i="48"/>
  <c r="I19" i="48"/>
  <c r="I18" i="48"/>
  <c r="I17" i="48"/>
  <c r="I16" i="48"/>
  <c r="J28" i="48" s="1"/>
  <c r="E30" i="48" s="1"/>
  <c r="I40" i="49"/>
  <c r="I39" i="49"/>
  <c r="I38" i="49"/>
  <c r="I37" i="49"/>
  <c r="I36" i="49"/>
  <c r="I26" i="49"/>
  <c r="I25" i="49"/>
  <c r="I22" i="49"/>
  <c r="I21" i="49"/>
  <c r="I19" i="49"/>
  <c r="I18" i="49"/>
  <c r="I17" i="49"/>
  <c r="I16" i="49"/>
  <c r="J28" i="49" s="1"/>
  <c r="E30" i="49" s="1"/>
  <c r="I40" i="50"/>
  <c r="I39" i="50"/>
  <c r="I38" i="50"/>
  <c r="I37" i="50"/>
  <c r="I36" i="50"/>
  <c r="I26" i="50"/>
  <c r="I25" i="50"/>
  <c r="I22" i="50"/>
  <c r="I21" i="50"/>
  <c r="I19" i="50"/>
  <c r="I18" i="50"/>
  <c r="I17" i="50"/>
  <c r="I16" i="50"/>
  <c r="J28" i="50" s="1"/>
  <c r="E30" i="50" s="1"/>
  <c r="I40" i="52"/>
  <c r="I39" i="52"/>
  <c r="I38" i="52"/>
  <c r="I37" i="52"/>
  <c r="I36" i="52"/>
  <c r="I26" i="52"/>
  <c r="I25" i="52"/>
  <c r="I22" i="52"/>
  <c r="I21" i="52"/>
  <c r="I19" i="52"/>
  <c r="I18" i="52"/>
  <c r="I17" i="52"/>
  <c r="I16" i="52"/>
  <c r="J28" i="52" s="1"/>
  <c r="E30" i="52" s="1"/>
  <c r="I40" i="53"/>
  <c r="I39" i="53"/>
  <c r="I38" i="53"/>
  <c r="I37" i="53"/>
  <c r="I36" i="53"/>
  <c r="I26" i="53"/>
  <c r="I25" i="53"/>
  <c r="I22" i="53"/>
  <c r="I21" i="53"/>
  <c r="I19" i="53"/>
  <c r="I18" i="53"/>
  <c r="I17" i="53"/>
  <c r="I16" i="53"/>
  <c r="J28" i="53" s="1"/>
  <c r="E30" i="53" s="1"/>
  <c r="I40" i="54"/>
  <c r="I39" i="54"/>
  <c r="I38" i="54"/>
  <c r="I37" i="54"/>
  <c r="I36" i="54"/>
  <c r="J41" i="54" s="1"/>
  <c r="I26" i="54"/>
  <c r="I25" i="54"/>
  <c r="I22" i="54"/>
  <c r="I21" i="54"/>
  <c r="I19" i="54"/>
  <c r="I18" i="54"/>
  <c r="I17" i="54"/>
  <c r="I16" i="54"/>
  <c r="I40" i="55"/>
  <c r="I39" i="55"/>
  <c r="I38" i="55"/>
  <c r="I37" i="55"/>
  <c r="I36" i="55"/>
  <c r="I26" i="55"/>
  <c r="I25" i="55"/>
  <c r="I22" i="55"/>
  <c r="I21" i="55"/>
  <c r="I19" i="55"/>
  <c r="I18" i="55"/>
  <c r="I17" i="55"/>
  <c r="I16" i="55"/>
  <c r="E30" i="56"/>
  <c r="J28" i="31" l="1"/>
  <c r="E30" i="31" s="1"/>
  <c r="J30" i="31" s="1"/>
  <c r="J41" i="32"/>
  <c r="J41" i="33"/>
  <c r="E44" i="33" s="1"/>
  <c r="J41" i="34"/>
  <c r="K50" i="34" s="1"/>
  <c r="J41" i="35"/>
  <c r="K50" i="35" s="1"/>
  <c r="J41" i="36"/>
  <c r="K50" i="36" s="1"/>
  <c r="J41" i="37"/>
  <c r="K50" i="37" s="1"/>
  <c r="J41" i="38"/>
  <c r="E44" i="38" s="1"/>
  <c r="J41" i="40"/>
  <c r="E44" i="40" s="1"/>
  <c r="J41" i="41"/>
  <c r="K50" i="41" s="1"/>
  <c r="J41" i="42"/>
  <c r="K50" i="42" s="1"/>
  <c r="J41" i="43"/>
  <c r="K50" i="43" s="1"/>
  <c r="J41" i="47"/>
  <c r="E44" i="47" s="1"/>
  <c r="J41" i="49"/>
  <c r="E44" i="49" s="1"/>
  <c r="J41" i="50"/>
  <c r="E44" i="50" s="1"/>
  <c r="J41" i="52"/>
  <c r="K50" i="52" s="1"/>
  <c r="J28" i="54"/>
  <c r="E30" i="54" s="1"/>
  <c r="I30" i="54" s="1"/>
  <c r="J41" i="55"/>
  <c r="E44" i="55" s="1"/>
  <c r="J41" i="31"/>
  <c r="E44" i="31" s="1"/>
  <c r="J41" i="45"/>
  <c r="J41" i="53"/>
  <c r="K50" i="53" s="1"/>
  <c r="J28" i="55"/>
  <c r="E30" i="55" s="1"/>
  <c r="I30" i="55" s="1"/>
  <c r="K50" i="32"/>
  <c r="E44" i="32"/>
  <c r="J30" i="32"/>
  <c r="I30" i="32"/>
  <c r="J30" i="33"/>
  <c r="I30" i="33"/>
  <c r="J30" i="34"/>
  <c r="I30" i="34"/>
  <c r="J30" i="35"/>
  <c r="I30" i="35"/>
  <c r="J30" i="36"/>
  <c r="I30" i="36"/>
  <c r="I30" i="37"/>
  <c r="J30" i="37"/>
  <c r="J30" i="38"/>
  <c r="I30" i="38"/>
  <c r="J30" i="39"/>
  <c r="I30" i="39"/>
  <c r="K50" i="39"/>
  <c r="E44" i="39"/>
  <c r="J30" i="40"/>
  <c r="I30" i="40"/>
  <c r="J30" i="41"/>
  <c r="I30" i="41"/>
  <c r="I30" i="42"/>
  <c r="J30" i="42"/>
  <c r="I30" i="43"/>
  <c r="J30" i="43"/>
  <c r="J30" i="44"/>
  <c r="I30" i="44"/>
  <c r="E44" i="44"/>
  <c r="K50" i="44"/>
  <c r="J30" i="45"/>
  <c r="I30" i="45"/>
  <c r="E44" i="45"/>
  <c r="K50" i="45"/>
  <c r="J30" i="46"/>
  <c r="I30" i="46"/>
  <c r="E44" i="46"/>
  <c r="K50" i="46"/>
  <c r="J30" i="47"/>
  <c r="I30" i="47"/>
  <c r="J30" i="48"/>
  <c r="I30" i="48"/>
  <c r="E44" i="48"/>
  <c r="K50" i="48"/>
  <c r="J30" i="49"/>
  <c r="I30" i="49"/>
  <c r="I30" i="50"/>
  <c r="J30" i="50"/>
  <c r="J30" i="52"/>
  <c r="I30" i="52"/>
  <c r="E44" i="52"/>
  <c r="J30" i="53"/>
  <c r="I30" i="53"/>
  <c r="E44" i="54"/>
  <c r="J50" i="56"/>
  <c r="I40" i="56"/>
  <c r="I39" i="56"/>
  <c r="I38" i="56"/>
  <c r="I37" i="56"/>
  <c r="I36" i="56"/>
  <c r="I26" i="56"/>
  <c r="I25" i="56"/>
  <c r="I22" i="56"/>
  <c r="I21" i="56"/>
  <c r="I19" i="56"/>
  <c r="I18" i="56"/>
  <c r="I17" i="56"/>
  <c r="I16" i="56"/>
  <c r="O13" i="2"/>
  <c r="O20" i="2"/>
  <c r="L30" i="2"/>
  <c r="K33" i="2"/>
  <c r="L18" i="2"/>
  <c r="O24" i="2"/>
  <c r="O14" i="2"/>
  <c r="O21" i="2"/>
  <c r="O30" i="2"/>
  <c r="L10" i="2"/>
  <c r="L24" i="2"/>
  <c r="O31" i="2"/>
  <c r="O15" i="2"/>
  <c r="O22" i="2"/>
  <c r="K32" i="2"/>
  <c r="L26" i="2"/>
  <c r="O27" i="2"/>
  <c r="O16" i="2"/>
  <c r="L33" i="2"/>
  <c r="L28" i="2"/>
  <c r="L12" i="2"/>
  <c r="K10" i="2"/>
  <c r="L17" i="2"/>
  <c r="L27" i="2"/>
  <c r="L29" i="2"/>
  <c r="L11" i="2"/>
  <c r="O18" i="2"/>
  <c r="L19" i="2"/>
  <c r="O11" i="2"/>
  <c r="K50" i="31" l="1"/>
  <c r="E50" i="31" s="1"/>
  <c r="I30" i="31"/>
  <c r="K50" i="33"/>
  <c r="E44" i="34"/>
  <c r="E44" i="35"/>
  <c r="J44" i="35" s="1"/>
  <c r="E44" i="36"/>
  <c r="E44" i="37"/>
  <c r="J44" i="37" s="1"/>
  <c r="K50" i="38"/>
  <c r="K50" i="40"/>
  <c r="E50" i="40" s="1"/>
  <c r="E44" i="41"/>
  <c r="J44" i="41" s="1"/>
  <c r="E44" i="42"/>
  <c r="E44" i="43"/>
  <c r="I44" i="43" s="1"/>
  <c r="K50" i="47"/>
  <c r="K50" i="49"/>
  <c r="K50" i="50"/>
  <c r="K50" i="54"/>
  <c r="J30" i="54"/>
  <c r="E44" i="53"/>
  <c r="I44" i="53" s="1"/>
  <c r="K50" i="55"/>
  <c r="J30" i="55"/>
  <c r="J44" i="31"/>
  <c r="I44" i="31"/>
  <c r="E50" i="32"/>
  <c r="J44" i="32"/>
  <c r="I44" i="32"/>
  <c r="J44" i="33"/>
  <c r="I44" i="33"/>
  <c r="J44" i="34"/>
  <c r="I44" i="34"/>
  <c r="E50" i="34"/>
  <c r="E50" i="35"/>
  <c r="E50" i="36"/>
  <c r="E50" i="37"/>
  <c r="J44" i="38"/>
  <c r="I44" i="38"/>
  <c r="E50" i="39"/>
  <c r="J44" i="39"/>
  <c r="I44" i="39"/>
  <c r="J44" i="40"/>
  <c r="I44" i="40"/>
  <c r="E50" i="41"/>
  <c r="E50" i="42"/>
  <c r="E50" i="43"/>
  <c r="J44" i="44"/>
  <c r="I44" i="44"/>
  <c r="E50" i="44"/>
  <c r="J50" i="44"/>
  <c r="J44" i="45"/>
  <c r="I44" i="45"/>
  <c r="E50" i="45"/>
  <c r="J44" i="46"/>
  <c r="I44" i="46"/>
  <c r="J50" i="46"/>
  <c r="E50" i="46"/>
  <c r="J44" i="47"/>
  <c r="I44" i="47"/>
  <c r="E50" i="47"/>
  <c r="E50" i="48"/>
  <c r="J44" i="48"/>
  <c r="I44" i="48"/>
  <c r="J44" i="49"/>
  <c r="I44" i="49"/>
  <c r="E50" i="50"/>
  <c r="J44" i="50"/>
  <c r="I44" i="50"/>
  <c r="E50" i="52"/>
  <c r="J44" i="52"/>
  <c r="I44" i="52"/>
  <c r="E50" i="53"/>
  <c r="I44" i="54"/>
  <c r="J44" i="54"/>
  <c r="J44" i="55"/>
  <c r="I44" i="55"/>
  <c r="J41" i="56"/>
  <c r="J28" i="56"/>
  <c r="M14" i="2"/>
  <c r="O19" i="2"/>
  <c r="O26" i="2"/>
  <c r="M10" i="2"/>
  <c r="M24" i="2"/>
  <c r="M20" i="2"/>
  <c r="O29" i="2"/>
  <c r="M21" i="2"/>
  <c r="M13" i="2"/>
  <c r="L14" i="2"/>
  <c r="M19" i="2"/>
  <c r="M26" i="2"/>
  <c r="L15" i="2"/>
  <c r="L31" i="2"/>
  <c r="L21" i="2"/>
  <c r="O33" i="2"/>
  <c r="M30" i="2"/>
  <c r="M15" i="2"/>
  <c r="L20" i="2"/>
  <c r="M27" i="2"/>
  <c r="M31" i="2"/>
  <c r="O28" i="2"/>
  <c r="L16" i="2"/>
  <c r="O17" i="2"/>
  <c r="M18" i="2"/>
  <c r="O10" i="2"/>
  <c r="M29" i="2"/>
  <c r="M22" i="2"/>
  <c r="M11" i="2"/>
  <c r="O32" i="2"/>
  <c r="O12" i="2"/>
  <c r="M16" i="2"/>
  <c r="L22" i="2"/>
  <c r="L13" i="2"/>
  <c r="I50" i="32" l="1"/>
  <c r="J50" i="32" s="1"/>
  <c r="E50" i="33"/>
  <c r="I50" i="34"/>
  <c r="J50" i="34" s="1"/>
  <c r="I44" i="35"/>
  <c r="I50" i="35"/>
  <c r="J50" i="35" s="1"/>
  <c r="I50" i="36"/>
  <c r="J50" i="36" s="1"/>
  <c r="I44" i="36"/>
  <c r="J44" i="36"/>
  <c r="I50" i="37"/>
  <c r="J50" i="37" s="1"/>
  <c r="I44" i="37"/>
  <c r="E50" i="38"/>
  <c r="I50" i="39"/>
  <c r="J50" i="39" s="1"/>
  <c r="I50" i="40"/>
  <c r="J50" i="40" s="1"/>
  <c r="I44" i="41"/>
  <c r="I50" i="41"/>
  <c r="J50" i="41" s="1"/>
  <c r="J44" i="42"/>
  <c r="I44" i="42"/>
  <c r="I50" i="42"/>
  <c r="J50" i="42" s="1"/>
  <c r="I50" i="43"/>
  <c r="J50" i="43" s="1"/>
  <c r="J44" i="43"/>
  <c r="I50" i="47"/>
  <c r="J50" i="47" s="1"/>
  <c r="I50" i="48"/>
  <c r="J50" i="48" s="1"/>
  <c r="E50" i="49"/>
  <c r="I50" i="50"/>
  <c r="J50" i="50" s="1"/>
  <c r="I50" i="52"/>
  <c r="J50" i="52" s="1"/>
  <c r="E50" i="54"/>
  <c r="I50" i="31"/>
  <c r="J50" i="31" s="1"/>
  <c r="I50" i="45"/>
  <c r="J50" i="45" s="1"/>
  <c r="J44" i="53"/>
  <c r="I50" i="53"/>
  <c r="J50" i="53" s="1"/>
  <c r="E50" i="55"/>
  <c r="I50" i="55" s="1"/>
  <c r="J50" i="55" s="1"/>
  <c r="E44" i="56"/>
  <c r="K50" i="56"/>
  <c r="J30" i="56"/>
  <c r="I30" i="56"/>
  <c r="L34" i="2"/>
  <c r="M12" i="2"/>
  <c r="M17" i="2"/>
  <c r="M33" i="2"/>
  <c r="O34" i="2"/>
  <c r="M32" i="2"/>
  <c r="M28" i="2"/>
  <c r="I50" i="33" l="1"/>
  <c r="J50" i="33" s="1"/>
  <c r="I50" i="38"/>
  <c r="J50" i="38" s="1"/>
  <c r="I50" i="49"/>
  <c r="J50" i="49" s="1"/>
  <c r="I50" i="54"/>
  <c r="J50" i="54" s="1"/>
  <c r="P18" i="2"/>
  <c r="P26" i="2"/>
  <c r="P29" i="2"/>
  <c r="P23" i="2"/>
  <c r="P20" i="2"/>
  <c r="P10" i="2"/>
  <c r="P33" i="2"/>
  <c r="P21" i="2"/>
  <c r="P17" i="2"/>
  <c r="P32" i="2"/>
  <c r="P19" i="2"/>
  <c r="P25" i="2"/>
  <c r="P31" i="2"/>
  <c r="P13" i="2"/>
  <c r="P28" i="2"/>
  <c r="P15" i="2"/>
  <c r="P14" i="2"/>
  <c r="P24" i="2"/>
  <c r="P30" i="2"/>
  <c r="P12" i="2"/>
  <c r="P27" i="2"/>
  <c r="P16" i="2"/>
  <c r="P22" i="2"/>
  <c r="P11" i="2"/>
  <c r="P34" i="2"/>
  <c r="E50" i="56"/>
  <c r="J44" i="56"/>
  <c r="I44" i="56"/>
  <c r="M34" i="2"/>
</calcChain>
</file>

<file path=xl/sharedStrings.xml><?xml version="1.0" encoding="utf-8"?>
<sst xmlns="http://schemas.openxmlformats.org/spreadsheetml/2006/main" count="2029" uniqueCount="246">
  <si>
    <t>Candidat</t>
  </si>
  <si>
    <t>Nom</t>
  </si>
  <si>
    <t>Prénom</t>
  </si>
  <si>
    <t>Nombre de doctorants encadrés</t>
  </si>
  <si>
    <t>Niveau en licence</t>
  </si>
  <si>
    <t>Cursus du candidat</t>
  </si>
  <si>
    <t>Niveau en M1</t>
  </si>
  <si>
    <t>Niveau en M2</t>
  </si>
  <si>
    <t>Master 1</t>
  </si>
  <si>
    <t>Master 2</t>
  </si>
  <si>
    <t>HDR de moins de 3 ans</t>
  </si>
  <si>
    <t>Adéquation du parcours avec le sujet de thèse</t>
  </si>
  <si>
    <t>Adéquation des stages avec le sujet de thèse</t>
  </si>
  <si>
    <t>Lettres de recommendation</t>
  </si>
  <si>
    <t>Lettre de motivation</t>
  </si>
  <si>
    <t>Audition</t>
  </si>
  <si>
    <t>Qualité didactique</t>
  </si>
  <si>
    <t>Avis des rapporteurs</t>
  </si>
  <si>
    <t>Qualité des réponses et aptitude à la discussion scientifique</t>
  </si>
  <si>
    <t>0 à 5</t>
  </si>
  <si>
    <t>oui/non</t>
  </si>
  <si>
    <t>Pôle</t>
  </si>
  <si>
    <t>Appréciation finale du dossier</t>
  </si>
  <si>
    <t>Appréciation finale de l'audition</t>
  </si>
  <si>
    <t>B+</t>
  </si>
  <si>
    <t>B</t>
  </si>
  <si>
    <t>A</t>
  </si>
  <si>
    <t>Note dossier</t>
  </si>
  <si>
    <t>Note Audition</t>
  </si>
  <si>
    <t>Note globale dossier</t>
  </si>
  <si>
    <t>Note globale audition</t>
  </si>
  <si>
    <t>Note finale</t>
  </si>
  <si>
    <t>Date du Jury</t>
  </si>
  <si>
    <t>Remarques et observations libres sur le dossier</t>
  </si>
  <si>
    <t>Remarques et observations libres sur l'audition</t>
  </si>
  <si>
    <t>Appréciation finale sur la candidature</t>
  </si>
  <si>
    <t>Classement final</t>
  </si>
  <si>
    <t>ETUDE DU DOSSIER</t>
  </si>
  <si>
    <t>AUDITION</t>
  </si>
  <si>
    <t>E</t>
  </si>
  <si>
    <t>C</t>
  </si>
  <si>
    <t>D</t>
  </si>
  <si>
    <t>C+</t>
  </si>
  <si>
    <t>E+</t>
  </si>
  <si>
    <t>C-</t>
  </si>
  <si>
    <t>B-</t>
  </si>
  <si>
    <t>Lettre finale</t>
  </si>
  <si>
    <t>Lettre dossier</t>
  </si>
  <si>
    <t>Liste principale</t>
  </si>
  <si>
    <t>Licence</t>
  </si>
  <si>
    <t>15 niveaux :  A+, A, A-, B+, B, B-, C+, C, C-, D+, D, D-, E+, E ou E-</t>
  </si>
  <si>
    <t>CANDIDAT n°1</t>
  </si>
  <si>
    <t>CANDIDAT n°2</t>
  </si>
  <si>
    <t>CANDIDAT n°3</t>
  </si>
  <si>
    <t>CANDIDAT n°4</t>
  </si>
  <si>
    <t>CANDIDAT n°5</t>
  </si>
  <si>
    <t>CANDIDAT n°6</t>
  </si>
  <si>
    <t>CANDIDAT n°7</t>
  </si>
  <si>
    <t>CANDIDAT n°8</t>
  </si>
  <si>
    <t>CANDIDAT n°9</t>
  </si>
  <si>
    <t>CANDIDAT n°10</t>
  </si>
  <si>
    <t>CANDIDAT n°11</t>
  </si>
  <si>
    <t>CANDIDAT n°12</t>
  </si>
  <si>
    <t>CANDIDAT n°13</t>
  </si>
  <si>
    <t>CANDIDAT n°14</t>
  </si>
  <si>
    <t>CANDIDAT n°15</t>
  </si>
  <si>
    <t>CANDIDAT n°16</t>
  </si>
  <si>
    <t>Aptitude à enseigner</t>
  </si>
  <si>
    <t>CANDIDAT n°17</t>
  </si>
  <si>
    <t>CANDIDAT n°18</t>
  </si>
  <si>
    <t>CANDIDAT n°19</t>
  </si>
  <si>
    <t>CANDIDAT n°20</t>
  </si>
  <si>
    <t>Classement</t>
  </si>
  <si>
    <t>Evaluations</t>
  </si>
  <si>
    <t>A+</t>
  </si>
  <si>
    <t>A-</t>
  </si>
  <si>
    <t>D+</t>
  </si>
  <si>
    <t>D-</t>
  </si>
  <si>
    <t>E-</t>
  </si>
  <si>
    <t>Liste complémentaire N°1</t>
  </si>
  <si>
    <t>Liste complémentaire N°2</t>
  </si>
  <si>
    <t>Liste complémentaire N°3</t>
  </si>
  <si>
    <t>Liste complémentaire N°4</t>
  </si>
  <si>
    <t>Liste complémentaire N°5</t>
  </si>
  <si>
    <t>Liste complémentaire N°6</t>
  </si>
  <si>
    <t>Liste complémentaire N°7</t>
  </si>
  <si>
    <t>Liste complémentaire N°8</t>
  </si>
  <si>
    <t>Liste complémentaire N°9</t>
  </si>
  <si>
    <t>Liste complémentaire N°10</t>
  </si>
  <si>
    <t>Liste complémentaire N°11</t>
  </si>
  <si>
    <t>Liste complémentaire N°12</t>
  </si>
  <si>
    <t>Liste complémentaire N°13</t>
  </si>
  <si>
    <t>Liste complémentaire N°14</t>
  </si>
  <si>
    <t>Liste complémentaire N°15</t>
  </si>
  <si>
    <t>Qualifié mais non classé</t>
  </si>
  <si>
    <t>Non qualifié</t>
  </si>
  <si>
    <t>Information manquante</t>
  </si>
  <si>
    <t>Oui</t>
  </si>
  <si>
    <t>Non</t>
  </si>
  <si>
    <t>Barême</t>
  </si>
  <si>
    <t>UPSaclay</t>
  </si>
  <si>
    <t>Moyennes des sous notes dossier</t>
  </si>
  <si>
    <t>Lettre audition</t>
  </si>
  <si>
    <t>Démarche envisagée, pertinence et faisabilité</t>
  </si>
  <si>
    <t>Qualité de la présentation du contexte scientifique et des enjeux du sujet de thèse</t>
  </si>
  <si>
    <t>Présentation d'expériences de recherche antérieures</t>
  </si>
  <si>
    <t>Note finale pondérée</t>
  </si>
  <si>
    <t>Notre finale pondérée</t>
  </si>
  <si>
    <t>Grille d'évaluation des auditions</t>
  </si>
  <si>
    <t>Grille d'évaluation des dossier de candidature aux programmes doctoraux</t>
  </si>
  <si>
    <t>Ecole Doctorale</t>
  </si>
  <si>
    <t>Ecoles Doctorales</t>
  </si>
  <si>
    <t>ABIES</t>
  </si>
  <si>
    <t>N°581 : agriculture, alimentation, biologie, environnement et sante (ABIES)</t>
  </si>
  <si>
    <t>SEVE</t>
  </si>
  <si>
    <t>N°567 : sciences du vegetal : du gene a l'ecosysteme (SEVE)</t>
  </si>
  <si>
    <t>2MIB</t>
  </si>
  <si>
    <t>N°571 : sciences chimiques : molecules, materiaux, instrumentation et biosystemes (2MIB)</t>
  </si>
  <si>
    <t>DEM</t>
  </si>
  <si>
    <t>N°630 : droit, economie, management (DEM)</t>
  </si>
  <si>
    <t>SSH</t>
  </si>
  <si>
    <t>N°629 : sciences sociales et humanités (SSH)</t>
  </si>
  <si>
    <t>STIC</t>
  </si>
  <si>
    <t>N°580 : sciences et technologies de l'information et de la communication (STIC)</t>
  </si>
  <si>
    <t>BIOSIGNE</t>
  </si>
  <si>
    <t>N°568 : signalisations et réseaux intégratifs en biologie (BIOSIGNE)</t>
  </si>
  <si>
    <t>CBMS</t>
  </si>
  <si>
    <t>N°582 : cancerologie : biologie - medecine - sante (CBMS)</t>
  </si>
  <si>
    <t>SDSV</t>
  </si>
  <si>
    <t>N°577 : structure et dynamique des systemes vivants (SDSV)</t>
  </si>
  <si>
    <t>EDMH</t>
  </si>
  <si>
    <t>N°574 : mathematiques hadamard (EDMH)</t>
  </si>
  <si>
    <t>AAIF</t>
  </si>
  <si>
    <t>N°127 : astronomie et astrophysique d'ile de france (AAIF)</t>
  </si>
  <si>
    <t>EDOM</t>
  </si>
  <si>
    <t>N°572 : ondes et matieres (EDOM)</t>
  </si>
  <si>
    <t>PHENIICS</t>
  </si>
  <si>
    <t>N°576 : particules hadrons energie et noyau : instrumentation, image, cosmos et simulation (PHENIICS)</t>
  </si>
  <si>
    <t>PIF</t>
  </si>
  <si>
    <t>N°564 : physique en ile de france (PIF)</t>
  </si>
  <si>
    <t>ITFA</t>
  </si>
  <si>
    <t>N°569 : innovation therapeutique : du fondamental a l'applique (ITFA)</t>
  </si>
  <si>
    <t>EDSP</t>
  </si>
  <si>
    <t>N°570 : santé publique (EDSP)</t>
  </si>
  <si>
    <t>EOBE</t>
  </si>
  <si>
    <t>N°575 : electrical, optical, bio-physics and engineering (EOBE)</t>
  </si>
  <si>
    <t>INTERFACES</t>
  </si>
  <si>
    <t>N°573 : interfaces (INTERFACES)</t>
  </si>
  <si>
    <t>SMEMaG</t>
  </si>
  <si>
    <t>N°579 : sciences mecaniques et energetiques, materiaux et geosciences (SMEMAG)</t>
  </si>
  <si>
    <t>SEIF</t>
  </si>
  <si>
    <t>N°129 : sciences de l'environnement d'ile-de-france (SEIF)</t>
  </si>
  <si>
    <t>SSMMH</t>
  </si>
  <si>
    <t>N°566 : sciences du sport, de la motricité et du mouvement humain (SSMMH)</t>
  </si>
  <si>
    <t>Graduate Schools</t>
  </si>
  <si>
    <t>GS-BioSphERA</t>
  </si>
  <si>
    <t>BioSpheRA</t>
  </si>
  <si>
    <t>GS-Chimie</t>
  </si>
  <si>
    <t>Chimie</t>
  </si>
  <si>
    <t>GS-Droit</t>
  </si>
  <si>
    <t>Droit</t>
  </si>
  <si>
    <t>GS-E&amp;M</t>
  </si>
  <si>
    <t>Economie et Management</t>
  </si>
  <si>
    <t>GS-HSP</t>
  </si>
  <si>
    <t>Humanités et Sciences du Patrimoine</t>
  </si>
  <si>
    <t>GS-SocScPolit</t>
  </si>
  <si>
    <t>Sociologie et Science Politique</t>
  </si>
  <si>
    <t>GS-ISN</t>
  </si>
  <si>
    <t>Informatique et Sciences du Numérique</t>
  </si>
  <si>
    <t>GS-LSaH</t>
  </si>
  <si>
    <t>Life Science and Health</t>
  </si>
  <si>
    <t>GS-Maths</t>
  </si>
  <si>
    <t>Mathématiques</t>
  </si>
  <si>
    <t>GS-Physique</t>
  </si>
  <si>
    <t>Physique</t>
  </si>
  <si>
    <t>GS-HeaDS</t>
  </si>
  <si>
    <t>Santé et médicament</t>
  </si>
  <si>
    <t>GS-SanPub</t>
  </si>
  <si>
    <t>Santé publique</t>
  </si>
  <si>
    <t>GS-SIS</t>
  </si>
  <si>
    <t>Sciences de l’Ingénierie et des Systèmes</t>
  </si>
  <si>
    <t>GS-GCE</t>
  </si>
  <si>
    <t>Géosciences, climat, environnement et planètes</t>
  </si>
  <si>
    <t>GS-SMFH</t>
  </si>
  <si>
    <t>Sport, Mouvement et Facteur Humain</t>
  </si>
  <si>
    <t>Graduate School</t>
  </si>
  <si>
    <t>Laboratoire quota 15% ?</t>
  </si>
  <si>
    <t>Direction de thèse et laboratoire</t>
  </si>
  <si>
    <t>Candidat jugé apte à enseigner, niveau de français adapté</t>
  </si>
  <si>
    <t>Civilité</t>
  </si>
  <si>
    <t>Femme</t>
  </si>
  <si>
    <t>Homme</t>
  </si>
  <si>
    <t>NSP</t>
  </si>
  <si>
    <t>La note finale pondérée est calculée comme la moyenne de la note de l'audition (80%) et de celle du dossier (20%)</t>
  </si>
  <si>
    <t>La partie ci-dessous récapitule les évaluations et donne la correspondance entre les lettres et une note sur 20</t>
  </si>
  <si>
    <t>COB</t>
  </si>
  <si>
    <t>Ci-dessous éléments à considérer en cas d'égalité sur la note finale</t>
  </si>
  <si>
    <t>CANDIDAT n°21</t>
  </si>
  <si>
    <t>CANDIDAT n°22</t>
  </si>
  <si>
    <t>CANDIDAT n°23</t>
  </si>
  <si>
    <t>CANDIDAT n°24</t>
  </si>
  <si>
    <t>CANDIDAT n°25</t>
  </si>
  <si>
    <t>Lettre Audition</t>
  </si>
  <si>
    <t>Composition du Jury</t>
  </si>
  <si>
    <t>Dernier établissement fréquenté</t>
  </si>
  <si>
    <t>Référence de la Feuille excel</t>
  </si>
  <si>
    <t>Non auditionné</t>
  </si>
  <si>
    <t>Programme Doctoral</t>
  </si>
  <si>
    <t>Programme Doctoral / Nom de l'Appel</t>
  </si>
  <si>
    <t>Biosphera </t>
  </si>
  <si>
    <t>Informatique et  Sciences du numérique </t>
  </si>
  <si>
    <t>Droit et Economie &amp; Management </t>
  </si>
  <si>
    <t>Géosciences, Climat, Environnement, Planètes </t>
  </si>
  <si>
    <t>Santé et médicaments</t>
  </si>
  <si>
    <t>Sciences Sociales et Humaines</t>
  </si>
  <si>
    <t>Sciences de la vie et santé </t>
  </si>
  <si>
    <t>Mathématiques </t>
  </si>
  <si>
    <t>Santé Publique</t>
  </si>
  <si>
    <t>Sciences de l'Ingénierie et des Systèmes</t>
  </si>
  <si>
    <t>Sport, Mouvements, Facteurs Humains</t>
  </si>
  <si>
    <t>Actions Doctorales Internationales - Cotutelles -</t>
  </si>
  <si>
    <t>UPSaclay - CSC</t>
  </si>
  <si>
    <t>à renseigner</t>
  </si>
  <si>
    <t>calculé</t>
  </si>
  <si>
    <t>Master Paris-Saclay</t>
  </si>
  <si>
    <t>Master UPSaclay</t>
  </si>
  <si>
    <t>Universités et établissements fréquentés (Nom, Pays)</t>
  </si>
  <si>
    <t>Quota de 15%</t>
  </si>
  <si>
    <t>HDR moins de 3 ans</t>
  </si>
  <si>
    <t>HDR moins de 3ans</t>
  </si>
  <si>
    <t>labo sous quota de 15%</t>
  </si>
  <si>
    <t>Master 2 UPSaclay</t>
  </si>
  <si>
    <t>pôle</t>
  </si>
  <si>
    <t>CPBA</t>
  </si>
  <si>
    <t>CIM</t>
  </si>
  <si>
    <t>Etablissement ciblé</t>
  </si>
  <si>
    <t>Etablissement Ciblé</t>
  </si>
  <si>
    <t>UEVE</t>
  </si>
  <si>
    <t>UVSQ</t>
  </si>
  <si>
    <t>correspondance lettre</t>
  </si>
  <si>
    <t>Rang</t>
  </si>
  <si>
    <t>Pays où est effetué le Master 2</t>
  </si>
  <si>
    <t>#NOM TEST</t>
  </si>
  <si>
    <t>#PRENOM TEST</t>
  </si>
  <si>
    <t>CHIPS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</si>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</sst>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2"/>
      <color rgb="FF0070C0"/>
      <name val="Segoe UI"/>
      <family val="2"/>
    </font>
    <font>
      <b/>
      <u/>
      <sz val="12"/>
      <color theme="1"/>
      <name val="Segoe UI"/>
      <family val="2"/>
    </font>
    <font>
      <b/>
      <sz val="12"/>
      <color rgb="FFFF0000"/>
      <name val="Segoe UI"/>
      <family val="2"/>
    </font>
    <font>
      <b/>
      <sz val="10"/>
      <color rgb="FF0070C0"/>
      <name val="Segoe UI"/>
      <family val="2"/>
    </font>
    <font>
      <sz val="10"/>
      <color rgb="FF0070C0"/>
      <name val="Segoe UI"/>
      <family val="2"/>
    </font>
    <font>
      <b/>
      <sz val="12"/>
      <color rgb="FF63003C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3" xfId="0" applyFont="1" applyBorder="1"/>
    <xf numFmtId="0" fontId="2" fillId="0" borderId="13" xfId="0" quotePrefix="1" applyFont="1" applyBorder="1"/>
    <xf numFmtId="0" fontId="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3" fillId="2" borderId="13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3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2" fillId="4" borderId="13" xfId="0" applyFont="1" applyFill="1" applyBorder="1" applyAlignment="1">
      <alignment horizontal="left"/>
    </xf>
    <xf numFmtId="0" fontId="2" fillId="2" borderId="13" xfId="0" applyFont="1" applyFill="1" applyBorder="1"/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4" borderId="13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left"/>
    </xf>
    <xf numFmtId="0" fontId="2" fillId="4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4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0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0</xdr:row>
      <xdr:rowOff>1008386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47FEFC-9031-4FA1-891A-59234D2FE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0775" cy="10083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5367EBD-F809-4A03-BEEB-E6720C0AC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CE91ADE-8B7F-46A3-803B-E7E450BF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313E479-8CFA-4C0E-AAEE-ED088A1D5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5F12841-0CFC-4B70-B0AE-9FAEF5C8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34FDDEB-2CDD-4307-8165-B461DA901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DF790BE-AD4E-4B99-87A3-2D583365D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25146A-5E91-4DB6-9C89-63984D83E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E3591D6-B630-48F8-8538-DABB3573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4656E99-9588-4B22-AE43-3351A91C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34A2080-FB66-4981-9BBE-86BAF499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4BE50EF-946A-4495-9444-D2DF39491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278F66-DF53-405A-9DAE-0C8E6F87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BFB1428-56C0-4C92-8295-0591F99B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6671C92-D4B6-4DBA-AAED-9ABC0892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3577E6B-1BB6-4D21-BC91-270EEBB9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9660A1F-C4C1-4170-8B5B-87ED0909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088C93A-D63D-4712-B183-83CCBC505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14D175-F64D-4412-A160-1B9BC9BD2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5A93FF-910C-4C51-AF14-3EC1366A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D12C66-CBB5-42E1-894B-4687D8C60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73539D-7DAB-424D-8567-894AC386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CC75FF-7D98-49A4-9593-D7EE119A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EEEA4E-C353-45C7-A8B9-4786F053E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4E7403-9D28-4475-8C72-DCB241D9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E10" workbookViewId="0">
      <selection activeCell="B7" sqref="B7:F7"/>
    </sheetView>
  </sheetViews>
  <sheetFormatPr baseColWidth="10" defaultRowHeight="17.25" x14ac:dyDescent="0.3"/>
  <cols>
    <col min="1" max="1" width="25.42578125" style="5" customWidth="1"/>
    <col min="2" max="2" width="16.28515625" style="5" customWidth="1"/>
    <col min="3" max="3" width="12.85546875" style="5" customWidth="1"/>
    <col min="4" max="7" width="17.28515625" style="5" customWidth="1"/>
    <col min="8" max="8" width="15" style="5" customWidth="1"/>
    <col min="9" max="9" width="17.28515625" style="7" customWidth="1"/>
    <col min="10" max="10" width="14.140625" style="7" customWidth="1"/>
    <col min="11" max="11" width="18.42578125" style="7" customWidth="1"/>
    <col min="12" max="12" width="12" style="7" customWidth="1"/>
    <col min="13" max="13" width="17.42578125" style="7" customWidth="1"/>
    <col min="14" max="14" width="19.140625" style="7" customWidth="1"/>
    <col min="15" max="15" width="15.5703125" style="7" customWidth="1"/>
    <col min="16" max="16" width="15.85546875" style="7" customWidth="1"/>
    <col min="17" max="17" width="14.28515625" style="7" customWidth="1"/>
    <col min="18" max="18" width="13.28515625" style="7" customWidth="1"/>
    <col min="19" max="19" width="26.85546875" style="7" customWidth="1"/>
    <col min="20" max="20" width="14.5703125" customWidth="1"/>
    <col min="21" max="21" width="15.5703125" customWidth="1"/>
  </cols>
  <sheetData>
    <row r="1" spans="1:19" ht="93" customHeight="1" x14ac:dyDescent="0.3"/>
    <row r="2" spans="1:19" x14ac:dyDescent="0.3">
      <c r="A2" s="8" t="s">
        <v>207</v>
      </c>
      <c r="B2" s="12"/>
      <c r="D2" s="6"/>
      <c r="E2" s="6"/>
      <c r="F2" s="6"/>
      <c r="G2" s="6"/>
      <c r="H2" s="31" t="s">
        <v>222</v>
      </c>
    </row>
    <row r="3" spans="1:19" x14ac:dyDescent="0.3">
      <c r="A3" s="51" t="s">
        <v>32</v>
      </c>
      <c r="B3" s="12"/>
      <c r="C3" s="7"/>
      <c r="D3" s="7"/>
      <c r="E3" s="7"/>
      <c r="F3" s="7"/>
      <c r="G3" s="7"/>
      <c r="H3" s="49" t="s">
        <v>223</v>
      </c>
    </row>
    <row r="4" spans="1:19" x14ac:dyDescent="0.3">
      <c r="A4" s="61"/>
      <c r="B4" s="62"/>
      <c r="C4" s="7"/>
      <c r="D4" s="7"/>
      <c r="E4" s="7"/>
      <c r="F4" s="7"/>
      <c r="G4" s="7"/>
      <c r="H4" s="7"/>
    </row>
    <row r="5" spans="1:19" x14ac:dyDescent="0.3">
      <c r="A5" s="11" t="s">
        <v>185</v>
      </c>
      <c r="B5" s="64"/>
      <c r="C5" s="64"/>
      <c r="D5" s="64"/>
      <c r="E5" s="64"/>
      <c r="F5" s="64"/>
      <c r="G5" s="7"/>
      <c r="H5" s="7"/>
    </row>
    <row r="6" spans="1:19" x14ac:dyDescent="0.3">
      <c r="A6" s="11" t="s">
        <v>110</v>
      </c>
      <c r="B6" s="64"/>
      <c r="C6" s="64"/>
      <c r="D6" s="64"/>
      <c r="E6" s="64"/>
      <c r="F6" s="64"/>
      <c r="G6" s="7"/>
      <c r="H6" s="7"/>
    </row>
    <row r="7" spans="1:19" x14ac:dyDescent="0.3">
      <c r="A7" s="13" t="s">
        <v>21</v>
      </c>
      <c r="B7" s="65"/>
      <c r="C7" s="65"/>
      <c r="D7" s="65"/>
      <c r="E7" s="65"/>
      <c r="F7" s="65"/>
      <c r="G7" s="7"/>
      <c r="H7" s="7"/>
    </row>
    <row r="9" spans="1:19" s="52" customFormat="1" ht="51.75" x14ac:dyDescent="0.25">
      <c r="A9" s="53" t="s">
        <v>205</v>
      </c>
      <c r="B9" s="54" t="s">
        <v>229</v>
      </c>
      <c r="C9" s="54" t="s">
        <v>230</v>
      </c>
      <c r="D9" s="54" t="s">
        <v>231</v>
      </c>
      <c r="E9" s="54" t="s">
        <v>235</v>
      </c>
      <c r="F9" s="54" t="s">
        <v>189</v>
      </c>
      <c r="G9" s="54" t="s">
        <v>2</v>
      </c>
      <c r="H9" s="54" t="s">
        <v>1</v>
      </c>
      <c r="I9" s="55" t="s">
        <v>204</v>
      </c>
      <c r="J9" s="55" t="s">
        <v>241</v>
      </c>
      <c r="K9" s="54" t="s">
        <v>47</v>
      </c>
      <c r="L9" s="54" t="s">
        <v>202</v>
      </c>
      <c r="M9" s="54" t="s">
        <v>46</v>
      </c>
      <c r="N9" s="54" t="s">
        <v>67</v>
      </c>
      <c r="O9" s="56" t="s">
        <v>107</v>
      </c>
      <c r="P9" s="56" t="s">
        <v>240</v>
      </c>
      <c r="Q9" s="56" t="s">
        <v>72</v>
      </c>
    </row>
    <row r="10" spans="1:19" x14ac:dyDescent="0.3">
      <c r="A10" s="9" t="s">
        <v>51</v>
      </c>
      <c r="B10" s="50" t="str">
        <f t="shared" ref="B10:B33" ca="1" si="0">INDIRECT(CONCATENATE("'",$A10,"'!$G$7"),TRUE)</f>
        <v>oui/non</v>
      </c>
      <c r="C10" s="50" t="str">
        <f t="shared" ref="C10:C33" ca="1" si="1">INDIRECT(CONCATENATE("'",$A10,"'!$G$8"),TRUE)</f>
        <v>oui/non</v>
      </c>
      <c r="D10" s="50" t="str">
        <f t="shared" ref="D10:D33" ca="1" si="2">INDIRECT(CONCATENATE("'",$A10,"'!$G$9"),TRUE)</f>
        <v>oui/non</v>
      </c>
      <c r="E10" s="50">
        <f t="shared" ref="E10:E33" ca="1" si="3">INDIRECT(CONCATENATE("'",$A10,"'!$B$10"),TRUE)</f>
        <v>0</v>
      </c>
      <c r="F10" s="50">
        <f t="shared" ref="F10:F33" ca="1" si="4">INDIRECT(CONCATENATE("'",$A10,"'!$B$7"),TRUE)</f>
        <v>0</v>
      </c>
      <c r="G10" s="50">
        <f t="shared" ref="G10:G33" ca="1" si="5">INDIRECT(CONCATENATE("'",$A10,"'!$B$9"),TRUE)</f>
        <v>0</v>
      </c>
      <c r="H10" s="50">
        <f t="shared" ref="H10:H33" ca="1" si="6">INDIRECT(CONCATENATE("'",$A10,"'!$B$8"),TRUE)</f>
        <v>0</v>
      </c>
      <c r="I10" s="50">
        <f t="shared" ref="I10:I33" ca="1" si="7">INDIRECT(CONCATENATE("'",$A10,"'!$B$15"),TRUE)</f>
        <v>0</v>
      </c>
      <c r="J10" s="50">
        <f t="shared" ref="J10:J33" ca="1" si="8">INDIRECT(CONCATENATE("'",$A10,"'!$C$15"),TRUE)</f>
        <v>0</v>
      </c>
      <c r="K10" s="50" t="str">
        <f t="shared" ref="K10:K33" ca="1" si="9">INDIRECT(CONCATENATE("'",$A10,"'!$E$30"),TRUE)</f>
        <v>B-</v>
      </c>
      <c r="L10" s="50" t="str">
        <f t="shared" ref="L10:L33" ca="1" si="10">INDIRECT(CONCATENATE("'",$A10,"'!$E$44"),TRUE)</f>
        <v>C</v>
      </c>
      <c r="M10" s="50" t="str">
        <f t="shared" ref="M10:M33" ca="1" si="11">INDIRECT(CONCATENATE("'",$A10,"'!$E$50"),TRUE)</f>
        <v>C</v>
      </c>
      <c r="N10" s="50">
        <f t="shared" ref="N10:N33" ca="1" si="12">INDIRECT(CONCATENATE("'",$A10,"'!$E$47"),TRUE)</f>
        <v>0</v>
      </c>
      <c r="O10" s="50">
        <f t="shared" ref="O10:O33" ca="1" si="13">INDIRECT(CONCATENATE("'",$A10,"'!$K$50"),TRUE)</f>
        <v>10.420000000000002</v>
      </c>
      <c r="P10" s="50">
        <f t="shared" ref="P10:P33" ca="1" si="14">RANK(O10,O$10:O$34)</f>
        <v>19</v>
      </c>
      <c r="Q10" s="12"/>
      <c r="R10"/>
      <c r="S10"/>
    </row>
    <row r="11" spans="1:19" x14ac:dyDescent="0.3">
      <c r="A11" s="9" t="s">
        <v>52</v>
      </c>
      <c r="B11" s="50" t="str">
        <f t="shared" ca="1" si="0"/>
        <v>oui/non</v>
      </c>
      <c r="C11" s="50" t="str">
        <f t="shared" ca="1" si="1"/>
        <v>oui/non</v>
      </c>
      <c r="D11" s="50" t="str">
        <f t="shared" ca="1" si="2"/>
        <v>oui/non</v>
      </c>
      <c r="E11" s="50">
        <f t="shared" ca="1" si="3"/>
        <v>0</v>
      </c>
      <c r="F11" s="50">
        <f t="shared" ca="1" si="4"/>
        <v>0</v>
      </c>
      <c r="G11" s="50">
        <f t="shared" ca="1" si="5"/>
        <v>0</v>
      </c>
      <c r="H11" s="50">
        <f t="shared" ca="1" si="6"/>
        <v>0</v>
      </c>
      <c r="I11" s="50">
        <f t="shared" ca="1" si="7"/>
        <v>0</v>
      </c>
      <c r="J11" s="50">
        <f t="shared" ca="1" si="8"/>
        <v>0</v>
      </c>
      <c r="K11" s="50" t="str">
        <f t="shared" ca="1" si="9"/>
        <v>B</v>
      </c>
      <c r="L11" s="50" t="str">
        <f t="shared" ca="1" si="10"/>
        <v>C-</v>
      </c>
      <c r="M11" s="50" t="str">
        <f t="shared" ca="1" si="11"/>
        <v>C</v>
      </c>
      <c r="N11" s="50">
        <f t="shared" ca="1" si="12"/>
        <v>0</v>
      </c>
      <c r="O11" s="50">
        <f t="shared" ca="1" si="13"/>
        <v>9.86</v>
      </c>
      <c r="P11" s="50">
        <f t="shared" ca="1" si="14"/>
        <v>24</v>
      </c>
      <c r="Q11" s="12"/>
      <c r="R11"/>
      <c r="S11"/>
    </row>
    <row r="12" spans="1:19" x14ac:dyDescent="0.3">
      <c r="A12" s="9" t="s">
        <v>53</v>
      </c>
      <c r="B12" s="50" t="str">
        <f t="shared" ca="1" si="0"/>
        <v>oui/non</v>
      </c>
      <c r="C12" s="50" t="str">
        <f t="shared" ca="1" si="1"/>
        <v>oui/non</v>
      </c>
      <c r="D12" s="50" t="str">
        <f t="shared" ca="1" si="2"/>
        <v>oui/non</v>
      </c>
      <c r="E12" s="50">
        <f t="shared" ca="1" si="3"/>
        <v>0</v>
      </c>
      <c r="F12" s="50">
        <f t="shared" ca="1" si="4"/>
        <v>0</v>
      </c>
      <c r="G12" s="50">
        <f t="shared" ca="1" si="5"/>
        <v>0</v>
      </c>
      <c r="H12" s="50">
        <f t="shared" ca="1" si="6"/>
        <v>0</v>
      </c>
      <c r="I12" s="50">
        <f t="shared" ca="1" si="7"/>
        <v>0</v>
      </c>
      <c r="J12" s="50">
        <f t="shared" ca="1" si="8"/>
        <v>0</v>
      </c>
      <c r="K12" s="50" t="str">
        <f t="shared" ca="1" si="9"/>
        <v>B</v>
      </c>
      <c r="L12" s="50" t="str">
        <f t="shared" ca="1" si="10"/>
        <v>C-</v>
      </c>
      <c r="M12" s="50" t="str">
        <f t="shared" ca="1" si="11"/>
        <v>C</v>
      </c>
      <c r="N12" s="50">
        <f t="shared" ca="1" si="12"/>
        <v>0</v>
      </c>
      <c r="O12" s="50">
        <f t="shared" ca="1" si="13"/>
        <v>10.020000000000001</v>
      </c>
      <c r="P12" s="50">
        <f t="shared" ca="1" si="14"/>
        <v>23</v>
      </c>
      <c r="Q12" s="12"/>
      <c r="R12"/>
      <c r="S12"/>
    </row>
    <row r="13" spans="1:19" x14ac:dyDescent="0.3">
      <c r="A13" s="9" t="s">
        <v>54</v>
      </c>
      <c r="B13" s="50" t="str">
        <f t="shared" ca="1" si="0"/>
        <v>oui/non</v>
      </c>
      <c r="C13" s="50" t="str">
        <f t="shared" ca="1" si="1"/>
        <v>oui/non</v>
      </c>
      <c r="D13" s="50" t="str">
        <f t="shared" ca="1" si="2"/>
        <v>oui/non</v>
      </c>
      <c r="E13" s="50">
        <f t="shared" ca="1" si="3"/>
        <v>0</v>
      </c>
      <c r="F13" s="50">
        <f t="shared" ca="1" si="4"/>
        <v>0</v>
      </c>
      <c r="G13" s="50">
        <f t="shared" ca="1" si="5"/>
        <v>0</v>
      </c>
      <c r="H13" s="50">
        <f t="shared" ca="1" si="6"/>
        <v>0</v>
      </c>
      <c r="I13" s="50">
        <f t="shared" ca="1" si="7"/>
        <v>0</v>
      </c>
      <c r="J13" s="50">
        <f t="shared" ca="1" si="8"/>
        <v>0</v>
      </c>
      <c r="K13" s="50" t="str">
        <f t="shared" ca="1" si="9"/>
        <v>B</v>
      </c>
      <c r="L13" s="50" t="str">
        <f t="shared" ca="1" si="10"/>
        <v>B+</v>
      </c>
      <c r="M13" s="50" t="str">
        <f t="shared" ca="1" si="11"/>
        <v>B+</v>
      </c>
      <c r="N13" s="50">
        <f t="shared" ca="1" si="12"/>
        <v>0</v>
      </c>
      <c r="O13" s="50">
        <f t="shared" ca="1" si="13"/>
        <v>15.620000000000001</v>
      </c>
      <c r="P13" s="50">
        <f t="shared" ca="1" si="14"/>
        <v>1</v>
      </c>
      <c r="Q13" s="12"/>
      <c r="R13"/>
      <c r="S13"/>
    </row>
    <row r="14" spans="1:19" x14ac:dyDescent="0.3">
      <c r="A14" s="9" t="s">
        <v>55</v>
      </c>
      <c r="B14" s="50" t="str">
        <f t="shared" ca="1" si="0"/>
        <v>oui/non</v>
      </c>
      <c r="C14" s="50" t="str">
        <f t="shared" ca="1" si="1"/>
        <v>oui/non</v>
      </c>
      <c r="D14" s="50" t="str">
        <f t="shared" ca="1" si="2"/>
        <v>oui/non</v>
      </c>
      <c r="E14" s="50">
        <f t="shared" ca="1" si="3"/>
        <v>0</v>
      </c>
      <c r="F14" s="50">
        <f t="shared" ca="1" si="4"/>
        <v>0</v>
      </c>
      <c r="G14" s="50">
        <f t="shared" ca="1" si="5"/>
        <v>0</v>
      </c>
      <c r="H14" s="50">
        <f t="shared" ca="1" si="6"/>
        <v>0</v>
      </c>
      <c r="I14" s="50">
        <f t="shared" ca="1" si="7"/>
        <v>0</v>
      </c>
      <c r="J14" s="50">
        <f t="shared" ca="1" si="8"/>
        <v>0</v>
      </c>
      <c r="K14" s="50" t="str">
        <f t="shared" ca="1" si="9"/>
        <v>B</v>
      </c>
      <c r="L14" s="50" t="str">
        <f t="shared" ca="1" si="10"/>
        <v>B-</v>
      </c>
      <c r="M14" s="50" t="str">
        <f t="shared" ca="1" si="11"/>
        <v>B</v>
      </c>
      <c r="N14" s="50">
        <f t="shared" ca="1" si="12"/>
        <v>0</v>
      </c>
      <c r="O14" s="50">
        <f t="shared" ca="1" si="13"/>
        <v>13.38</v>
      </c>
      <c r="P14" s="50">
        <f t="shared" ca="1" si="14"/>
        <v>5</v>
      </c>
      <c r="Q14" s="12"/>
      <c r="R14"/>
      <c r="S14"/>
    </row>
    <row r="15" spans="1:19" x14ac:dyDescent="0.3">
      <c r="A15" s="9" t="s">
        <v>56</v>
      </c>
      <c r="B15" s="50" t="str">
        <f t="shared" ca="1" si="0"/>
        <v>oui/non</v>
      </c>
      <c r="C15" s="50" t="str">
        <f t="shared" ca="1" si="1"/>
        <v>oui/non</v>
      </c>
      <c r="D15" s="50" t="str">
        <f t="shared" ca="1" si="2"/>
        <v>oui/non</v>
      </c>
      <c r="E15" s="50">
        <f t="shared" ca="1" si="3"/>
        <v>0</v>
      </c>
      <c r="F15" s="50">
        <f t="shared" ca="1" si="4"/>
        <v>0</v>
      </c>
      <c r="G15" s="50">
        <f t="shared" ca="1" si="5"/>
        <v>0</v>
      </c>
      <c r="H15" s="50">
        <f t="shared" ca="1" si="6"/>
        <v>0</v>
      </c>
      <c r="I15" s="50">
        <f t="shared" ca="1" si="7"/>
        <v>0</v>
      </c>
      <c r="J15" s="50">
        <f t="shared" ca="1" si="8"/>
        <v>0</v>
      </c>
      <c r="K15" s="50" t="str">
        <f t="shared" ca="1" si="9"/>
        <v>B</v>
      </c>
      <c r="L15" s="50" t="str">
        <f t="shared" ca="1" si="10"/>
        <v>C</v>
      </c>
      <c r="M15" s="50" t="str">
        <f t="shared" ca="1" si="11"/>
        <v>C</v>
      </c>
      <c r="N15" s="50">
        <f t="shared" ca="1" si="12"/>
        <v>0</v>
      </c>
      <c r="O15" s="50">
        <f t="shared" ca="1" si="13"/>
        <v>10.66</v>
      </c>
      <c r="P15" s="50">
        <f t="shared" ca="1" si="14"/>
        <v>17</v>
      </c>
      <c r="Q15" s="12"/>
      <c r="R15"/>
      <c r="S15"/>
    </row>
    <row r="16" spans="1:19" x14ac:dyDescent="0.3">
      <c r="A16" s="9" t="s">
        <v>57</v>
      </c>
      <c r="B16" s="50" t="str">
        <f t="shared" ca="1" si="0"/>
        <v>oui/non</v>
      </c>
      <c r="C16" s="50" t="str">
        <f t="shared" ca="1" si="1"/>
        <v>oui/non</v>
      </c>
      <c r="D16" s="50" t="str">
        <f t="shared" ca="1" si="2"/>
        <v>oui/non</v>
      </c>
      <c r="E16" s="50">
        <f t="shared" ca="1" si="3"/>
        <v>0</v>
      </c>
      <c r="F16" s="50">
        <f t="shared" ca="1" si="4"/>
        <v>0</v>
      </c>
      <c r="G16" s="50">
        <f t="shared" ca="1" si="5"/>
        <v>0</v>
      </c>
      <c r="H16" s="50">
        <f t="shared" ca="1" si="6"/>
        <v>0</v>
      </c>
      <c r="I16" s="50">
        <f t="shared" ca="1" si="7"/>
        <v>0</v>
      </c>
      <c r="J16" s="50">
        <f t="shared" ca="1" si="8"/>
        <v>0</v>
      </c>
      <c r="K16" s="50" t="str">
        <f t="shared" ca="1" si="9"/>
        <v>B</v>
      </c>
      <c r="L16" s="50" t="str">
        <f t="shared" ca="1" si="10"/>
        <v>C</v>
      </c>
      <c r="M16" s="50" t="str">
        <f t="shared" ca="1" si="11"/>
        <v>C</v>
      </c>
      <c r="N16" s="50">
        <f t="shared" ca="1" si="12"/>
        <v>0</v>
      </c>
      <c r="O16" s="50">
        <f t="shared" ca="1" si="13"/>
        <v>10.66</v>
      </c>
      <c r="P16" s="50">
        <f t="shared" ca="1" si="14"/>
        <v>17</v>
      </c>
      <c r="Q16" s="12"/>
      <c r="R16"/>
      <c r="S16"/>
    </row>
    <row r="17" spans="1:19" x14ac:dyDescent="0.3">
      <c r="A17" s="9" t="s">
        <v>58</v>
      </c>
      <c r="B17" s="50" t="str">
        <f t="shared" ca="1" si="0"/>
        <v>oui/non</v>
      </c>
      <c r="C17" s="50" t="str">
        <f t="shared" ca="1" si="1"/>
        <v>oui/non</v>
      </c>
      <c r="D17" s="50" t="str">
        <f t="shared" ca="1" si="2"/>
        <v>oui/non</v>
      </c>
      <c r="E17" s="50">
        <f t="shared" ca="1" si="3"/>
        <v>0</v>
      </c>
      <c r="F17" s="50">
        <f t="shared" ca="1" si="4"/>
        <v>0</v>
      </c>
      <c r="G17" s="50">
        <f t="shared" ca="1" si="5"/>
        <v>0</v>
      </c>
      <c r="H17" s="50">
        <f t="shared" ca="1" si="6"/>
        <v>0</v>
      </c>
      <c r="I17" s="50">
        <f t="shared" ca="1" si="7"/>
        <v>0</v>
      </c>
      <c r="J17" s="50">
        <f t="shared" ca="1" si="8"/>
        <v>0</v>
      </c>
      <c r="K17" s="50" t="str">
        <f t="shared" ca="1" si="9"/>
        <v>B</v>
      </c>
      <c r="L17" s="50" t="str">
        <f t="shared" ca="1" si="10"/>
        <v>C</v>
      </c>
      <c r="M17" s="50" t="str">
        <f t="shared" ca="1" si="11"/>
        <v>C</v>
      </c>
      <c r="N17" s="50">
        <f t="shared" ca="1" si="12"/>
        <v>0</v>
      </c>
      <c r="O17" s="50">
        <f t="shared" ca="1" si="13"/>
        <v>10.98</v>
      </c>
      <c r="P17" s="50">
        <f t="shared" ca="1" si="14"/>
        <v>11</v>
      </c>
      <c r="Q17" s="12"/>
      <c r="R17"/>
      <c r="S17"/>
    </row>
    <row r="18" spans="1:19" x14ac:dyDescent="0.3">
      <c r="A18" s="9" t="s">
        <v>59</v>
      </c>
      <c r="B18" s="50" t="str">
        <f t="shared" ca="1" si="0"/>
        <v>oui/non</v>
      </c>
      <c r="C18" s="50" t="str">
        <f t="shared" ca="1" si="1"/>
        <v>oui/non</v>
      </c>
      <c r="D18" s="50" t="str">
        <f t="shared" ca="1" si="2"/>
        <v>oui/non</v>
      </c>
      <c r="E18" s="50">
        <f t="shared" ca="1" si="3"/>
        <v>0</v>
      </c>
      <c r="F18" s="50">
        <f t="shared" ca="1" si="4"/>
        <v>0</v>
      </c>
      <c r="G18" s="50">
        <f t="shared" ca="1" si="5"/>
        <v>0</v>
      </c>
      <c r="H18" s="50">
        <f t="shared" ca="1" si="6"/>
        <v>0</v>
      </c>
      <c r="I18" s="50">
        <f t="shared" ca="1" si="7"/>
        <v>0</v>
      </c>
      <c r="J18" s="50">
        <f t="shared" ca="1" si="8"/>
        <v>0</v>
      </c>
      <c r="K18" s="50" t="str">
        <f t="shared" ca="1" si="9"/>
        <v>B</v>
      </c>
      <c r="L18" s="50" t="str">
        <f t="shared" ca="1" si="10"/>
        <v>C</v>
      </c>
      <c r="M18" s="50" t="str">
        <f t="shared" ca="1" si="11"/>
        <v>C</v>
      </c>
      <c r="N18" s="50">
        <f t="shared" ca="1" si="12"/>
        <v>0</v>
      </c>
      <c r="O18" s="50">
        <f t="shared" ca="1" si="13"/>
        <v>10.82</v>
      </c>
      <c r="P18" s="50">
        <f t="shared" ca="1" si="14"/>
        <v>14</v>
      </c>
      <c r="Q18" s="12"/>
      <c r="R18"/>
      <c r="S18"/>
    </row>
    <row r="19" spans="1:19" x14ac:dyDescent="0.3">
      <c r="A19" s="9" t="s">
        <v>60</v>
      </c>
      <c r="B19" s="50" t="str">
        <f t="shared" ca="1" si="0"/>
        <v>oui/non</v>
      </c>
      <c r="C19" s="50" t="str">
        <f t="shared" ca="1" si="1"/>
        <v>oui/non</v>
      </c>
      <c r="D19" s="50" t="str">
        <f t="shared" ca="1" si="2"/>
        <v>oui/non</v>
      </c>
      <c r="E19" s="50">
        <f t="shared" ca="1" si="3"/>
        <v>0</v>
      </c>
      <c r="F19" s="50">
        <f t="shared" ca="1" si="4"/>
        <v>0</v>
      </c>
      <c r="G19" s="50">
        <f t="shared" ca="1" si="5"/>
        <v>0</v>
      </c>
      <c r="H19" s="50">
        <f t="shared" ca="1" si="6"/>
        <v>0</v>
      </c>
      <c r="I19" s="50">
        <f t="shared" ca="1" si="7"/>
        <v>0</v>
      </c>
      <c r="J19" s="50">
        <f t="shared" ca="1" si="8"/>
        <v>0</v>
      </c>
      <c r="K19" s="50" t="str">
        <f t="shared" ca="1" si="9"/>
        <v>B</v>
      </c>
      <c r="L19" s="50" t="str">
        <f t="shared" ca="1" si="10"/>
        <v>C</v>
      </c>
      <c r="M19" s="50" t="str">
        <f t="shared" ca="1" si="11"/>
        <v>C</v>
      </c>
      <c r="N19" s="50">
        <f t="shared" ca="1" si="12"/>
        <v>0</v>
      </c>
      <c r="O19" s="50">
        <f t="shared" ca="1" si="13"/>
        <v>10.82</v>
      </c>
      <c r="P19" s="50">
        <f t="shared" ca="1" si="14"/>
        <v>14</v>
      </c>
      <c r="Q19" s="12"/>
      <c r="R19"/>
      <c r="S19"/>
    </row>
    <row r="20" spans="1:19" x14ac:dyDescent="0.3">
      <c r="A20" s="9" t="s">
        <v>61</v>
      </c>
      <c r="B20" s="50" t="str">
        <f t="shared" ca="1" si="0"/>
        <v>oui/non</v>
      </c>
      <c r="C20" s="50" t="str">
        <f t="shared" ca="1" si="1"/>
        <v>oui/non</v>
      </c>
      <c r="D20" s="50" t="str">
        <f t="shared" ca="1" si="2"/>
        <v>oui/non</v>
      </c>
      <c r="E20" s="50">
        <f t="shared" ca="1" si="3"/>
        <v>0</v>
      </c>
      <c r="F20" s="50">
        <f t="shared" ca="1" si="4"/>
        <v>0</v>
      </c>
      <c r="G20" s="50">
        <f t="shared" ca="1" si="5"/>
        <v>0</v>
      </c>
      <c r="H20" s="50">
        <f t="shared" ca="1" si="6"/>
        <v>0</v>
      </c>
      <c r="I20" s="50">
        <f t="shared" ca="1" si="7"/>
        <v>0</v>
      </c>
      <c r="J20" s="50">
        <f t="shared" ca="1" si="8"/>
        <v>0</v>
      </c>
      <c r="K20" s="50" t="str">
        <f t="shared" ca="1" si="9"/>
        <v>B</v>
      </c>
      <c r="L20" s="50" t="str">
        <f t="shared" ca="1" si="10"/>
        <v>C</v>
      </c>
      <c r="M20" s="50" t="str">
        <f t="shared" ca="1" si="11"/>
        <v>C</v>
      </c>
      <c r="N20" s="50">
        <f t="shared" ca="1" si="12"/>
        <v>0</v>
      </c>
      <c r="O20" s="50">
        <f t="shared" ca="1" si="13"/>
        <v>10.82</v>
      </c>
      <c r="P20" s="50">
        <f t="shared" ca="1" si="14"/>
        <v>14</v>
      </c>
      <c r="Q20" s="12"/>
      <c r="R20"/>
      <c r="S20"/>
    </row>
    <row r="21" spans="1:19" x14ac:dyDescent="0.3">
      <c r="A21" s="9" t="s">
        <v>62</v>
      </c>
      <c r="B21" s="50" t="str">
        <f t="shared" ca="1" si="0"/>
        <v>oui/non</v>
      </c>
      <c r="C21" s="50" t="str">
        <f t="shared" ca="1" si="1"/>
        <v>oui/non</v>
      </c>
      <c r="D21" s="50" t="str">
        <f t="shared" ca="1" si="2"/>
        <v>oui/non</v>
      </c>
      <c r="E21" s="50">
        <f t="shared" ca="1" si="3"/>
        <v>0</v>
      </c>
      <c r="F21" s="50">
        <f t="shared" ca="1" si="4"/>
        <v>0</v>
      </c>
      <c r="G21" s="50">
        <f t="shared" ca="1" si="5"/>
        <v>0</v>
      </c>
      <c r="H21" s="50">
        <f t="shared" ca="1" si="6"/>
        <v>0</v>
      </c>
      <c r="I21" s="50">
        <f t="shared" ca="1" si="7"/>
        <v>0</v>
      </c>
      <c r="J21" s="50">
        <f t="shared" ca="1" si="8"/>
        <v>0</v>
      </c>
      <c r="K21" s="50" t="str">
        <f t="shared" ca="1" si="9"/>
        <v>B</v>
      </c>
      <c r="L21" s="50" t="str">
        <f t="shared" ca="1" si="10"/>
        <v>B+</v>
      </c>
      <c r="M21" s="50" t="str">
        <f t="shared" ca="1" si="11"/>
        <v>B</v>
      </c>
      <c r="N21" s="50">
        <f t="shared" ca="1" si="12"/>
        <v>0</v>
      </c>
      <c r="O21" s="50">
        <f t="shared" ca="1" si="13"/>
        <v>14.98</v>
      </c>
      <c r="P21" s="50">
        <f t="shared" ca="1" si="14"/>
        <v>3</v>
      </c>
      <c r="Q21" s="12"/>
      <c r="R21"/>
      <c r="S21"/>
    </row>
    <row r="22" spans="1:19" x14ac:dyDescent="0.3">
      <c r="A22" s="9" t="s">
        <v>63</v>
      </c>
      <c r="B22" s="50" t="str">
        <f t="shared" ca="1" si="0"/>
        <v>oui/non</v>
      </c>
      <c r="C22" s="50" t="str">
        <f t="shared" ca="1" si="1"/>
        <v>oui/non</v>
      </c>
      <c r="D22" s="50" t="str">
        <f t="shared" ca="1" si="2"/>
        <v>oui/non</v>
      </c>
      <c r="E22" s="50">
        <f t="shared" ca="1" si="3"/>
        <v>0</v>
      </c>
      <c r="F22" s="50">
        <f t="shared" ca="1" si="4"/>
        <v>0</v>
      </c>
      <c r="G22" s="50">
        <f t="shared" ca="1" si="5"/>
        <v>0</v>
      </c>
      <c r="H22" s="50">
        <f t="shared" ca="1" si="6"/>
        <v>0</v>
      </c>
      <c r="I22" s="50">
        <f t="shared" ca="1" si="7"/>
        <v>0</v>
      </c>
      <c r="J22" s="50">
        <f t="shared" ca="1" si="8"/>
        <v>0</v>
      </c>
      <c r="K22" s="50" t="str">
        <f t="shared" ca="1" si="9"/>
        <v>B</v>
      </c>
      <c r="L22" s="50" t="str">
        <f t="shared" ca="1" si="10"/>
        <v>C</v>
      </c>
      <c r="M22" s="50" t="str">
        <f t="shared" ca="1" si="11"/>
        <v>C</v>
      </c>
      <c r="N22" s="50">
        <f t="shared" ca="1" si="12"/>
        <v>0</v>
      </c>
      <c r="O22" s="50">
        <f t="shared" ca="1" si="13"/>
        <v>10.34</v>
      </c>
      <c r="P22" s="50">
        <f t="shared" ca="1" si="14"/>
        <v>20</v>
      </c>
      <c r="Q22" s="12"/>
      <c r="R22"/>
      <c r="S22"/>
    </row>
    <row r="23" spans="1:19" x14ac:dyDescent="0.3">
      <c r="A23" s="9" t="s">
        <v>64</v>
      </c>
      <c r="B23" s="50" t="str">
        <f t="shared" ca="1" si="0"/>
        <v>oui/non</v>
      </c>
      <c r="C23" s="50" t="str">
        <f t="shared" ca="1" si="1"/>
        <v>oui/non</v>
      </c>
      <c r="D23" s="50" t="str">
        <f t="shared" ca="1" si="2"/>
        <v>oui/non</v>
      </c>
      <c r="E23" s="50">
        <f t="shared" ca="1" si="3"/>
        <v>0</v>
      </c>
      <c r="F23" s="50">
        <f t="shared" ca="1" si="4"/>
        <v>0</v>
      </c>
      <c r="G23" s="50">
        <f t="shared" ca="1" si="5"/>
        <v>0</v>
      </c>
      <c r="H23" s="50">
        <f t="shared" ca="1" si="6"/>
        <v>0</v>
      </c>
      <c r="I23" s="50">
        <f t="shared" ca="1" si="7"/>
        <v>0</v>
      </c>
      <c r="J23" s="50">
        <f t="shared" ca="1" si="8"/>
        <v>0</v>
      </c>
      <c r="K23" s="50" t="str">
        <f t="shared" ca="1" si="9"/>
        <v>B</v>
      </c>
      <c r="L23" s="50" t="str">
        <f t="shared" ca="1" si="10"/>
        <v>C+</v>
      </c>
      <c r="M23" s="50" t="str">
        <f t="shared" ca="1" si="11"/>
        <v>B-</v>
      </c>
      <c r="N23" s="50">
        <f t="shared" ca="1" si="12"/>
        <v>0</v>
      </c>
      <c r="O23" s="50">
        <f t="shared" ca="1" si="13"/>
        <v>12.26</v>
      </c>
      <c r="P23" s="50">
        <f t="shared" ca="1" si="14"/>
        <v>7</v>
      </c>
      <c r="Q23" s="12"/>
      <c r="R23"/>
      <c r="S23"/>
    </row>
    <row r="24" spans="1:19" x14ac:dyDescent="0.3">
      <c r="A24" s="9" t="s">
        <v>65</v>
      </c>
      <c r="B24" s="50" t="str">
        <f t="shared" ca="1" si="0"/>
        <v>oui/non</v>
      </c>
      <c r="C24" s="50" t="str">
        <f t="shared" ca="1" si="1"/>
        <v>oui/non</v>
      </c>
      <c r="D24" s="50" t="str">
        <f t="shared" ca="1" si="2"/>
        <v>oui/non</v>
      </c>
      <c r="E24" s="50">
        <f t="shared" ca="1" si="3"/>
        <v>0</v>
      </c>
      <c r="F24" s="50">
        <f t="shared" ca="1" si="4"/>
        <v>0</v>
      </c>
      <c r="G24" s="50">
        <f t="shared" ca="1" si="5"/>
        <v>0</v>
      </c>
      <c r="H24" s="50">
        <f t="shared" ca="1" si="6"/>
        <v>0</v>
      </c>
      <c r="I24" s="50">
        <f t="shared" ca="1" si="7"/>
        <v>0</v>
      </c>
      <c r="J24" s="50">
        <f t="shared" ca="1" si="8"/>
        <v>0</v>
      </c>
      <c r="K24" s="50" t="str">
        <f t="shared" ca="1" si="9"/>
        <v>B</v>
      </c>
      <c r="L24" s="50" t="str">
        <f t="shared" ca="1" si="10"/>
        <v>B</v>
      </c>
      <c r="M24" s="50" t="str">
        <f t="shared" ca="1" si="11"/>
        <v>B</v>
      </c>
      <c r="N24" s="50">
        <f t="shared" ca="1" si="12"/>
        <v>0</v>
      </c>
      <c r="O24" s="50">
        <f t="shared" ca="1" si="13"/>
        <v>14.34</v>
      </c>
      <c r="P24" s="50">
        <f t="shared" ca="1" si="14"/>
        <v>4</v>
      </c>
      <c r="Q24" s="12"/>
      <c r="R24"/>
      <c r="S24"/>
    </row>
    <row r="25" spans="1:19" x14ac:dyDescent="0.3">
      <c r="A25" s="9" t="s">
        <v>66</v>
      </c>
      <c r="B25" s="50" t="str">
        <f t="shared" ca="1" si="0"/>
        <v>oui/non</v>
      </c>
      <c r="C25" s="50" t="str">
        <f t="shared" ca="1" si="1"/>
        <v>oui/non</v>
      </c>
      <c r="D25" s="50" t="str">
        <f t="shared" ca="1" si="2"/>
        <v>oui/non</v>
      </c>
      <c r="E25" s="50">
        <f t="shared" ca="1" si="3"/>
        <v>0</v>
      </c>
      <c r="F25" s="50">
        <f t="shared" ca="1" si="4"/>
        <v>0</v>
      </c>
      <c r="G25" s="50">
        <f t="shared" ca="1" si="5"/>
        <v>0</v>
      </c>
      <c r="H25" s="50">
        <f t="shared" ca="1" si="6"/>
        <v>0</v>
      </c>
      <c r="I25" s="50">
        <f t="shared" ca="1" si="7"/>
        <v>0</v>
      </c>
      <c r="J25" s="50">
        <f t="shared" ca="1" si="8"/>
        <v>0</v>
      </c>
      <c r="K25" s="50" t="str">
        <f t="shared" ca="1" si="9"/>
        <v>B</v>
      </c>
      <c r="L25" s="50" t="str">
        <f t="shared" ca="1" si="10"/>
        <v>C+</v>
      </c>
      <c r="M25" s="50" t="str">
        <f t="shared" ca="1" si="11"/>
        <v>B-</v>
      </c>
      <c r="N25" s="50">
        <f t="shared" ca="1" si="12"/>
        <v>0</v>
      </c>
      <c r="O25" s="50">
        <f t="shared" ca="1" si="13"/>
        <v>12.26</v>
      </c>
      <c r="P25" s="50">
        <f t="shared" ca="1" si="14"/>
        <v>7</v>
      </c>
      <c r="Q25" s="12"/>
      <c r="R25"/>
      <c r="S25"/>
    </row>
    <row r="26" spans="1:19" x14ac:dyDescent="0.3">
      <c r="A26" s="9" t="s">
        <v>68</v>
      </c>
      <c r="B26" s="50" t="str">
        <f t="shared" ca="1" si="0"/>
        <v>oui/non</v>
      </c>
      <c r="C26" s="50" t="str">
        <f t="shared" ca="1" si="1"/>
        <v>oui/non</v>
      </c>
      <c r="D26" s="50" t="str">
        <f t="shared" ca="1" si="2"/>
        <v>oui/non</v>
      </c>
      <c r="E26" s="50">
        <f t="shared" ca="1" si="3"/>
        <v>0</v>
      </c>
      <c r="F26" s="50">
        <f t="shared" ca="1" si="4"/>
        <v>0</v>
      </c>
      <c r="G26" s="50">
        <f t="shared" ca="1" si="5"/>
        <v>0</v>
      </c>
      <c r="H26" s="50">
        <f t="shared" ca="1" si="6"/>
        <v>0</v>
      </c>
      <c r="I26" s="50">
        <f t="shared" ca="1" si="7"/>
        <v>0</v>
      </c>
      <c r="J26" s="50">
        <f t="shared" ca="1" si="8"/>
        <v>0</v>
      </c>
      <c r="K26" s="50" t="str">
        <f t="shared" ca="1" si="9"/>
        <v>B</v>
      </c>
      <c r="L26" s="50" t="str">
        <f t="shared" ca="1" si="10"/>
        <v>C-</v>
      </c>
      <c r="M26" s="50" t="str">
        <f t="shared" ca="1" si="11"/>
        <v>C</v>
      </c>
      <c r="N26" s="50">
        <f t="shared" ca="1" si="12"/>
        <v>0</v>
      </c>
      <c r="O26" s="50">
        <f t="shared" ca="1" si="13"/>
        <v>10.18</v>
      </c>
      <c r="P26" s="50">
        <f t="shared" ca="1" si="14"/>
        <v>21</v>
      </c>
      <c r="Q26" s="12"/>
      <c r="R26"/>
      <c r="S26"/>
    </row>
    <row r="27" spans="1:19" x14ac:dyDescent="0.3">
      <c r="A27" s="9" t="s">
        <v>69</v>
      </c>
      <c r="B27" s="50" t="str">
        <f t="shared" ca="1" si="0"/>
        <v>oui/non</v>
      </c>
      <c r="C27" s="50" t="str">
        <f t="shared" ca="1" si="1"/>
        <v>oui/non</v>
      </c>
      <c r="D27" s="50" t="str">
        <f t="shared" ca="1" si="2"/>
        <v>oui/non</v>
      </c>
      <c r="E27" s="50">
        <f t="shared" ca="1" si="3"/>
        <v>0</v>
      </c>
      <c r="F27" s="50">
        <f t="shared" ca="1" si="4"/>
        <v>0</v>
      </c>
      <c r="G27" s="50">
        <f t="shared" ca="1" si="5"/>
        <v>0</v>
      </c>
      <c r="H27" s="50">
        <f t="shared" ca="1" si="6"/>
        <v>0</v>
      </c>
      <c r="I27" s="50">
        <f t="shared" ca="1" si="7"/>
        <v>0</v>
      </c>
      <c r="J27" s="50">
        <f t="shared" ca="1" si="8"/>
        <v>0</v>
      </c>
      <c r="K27" s="50" t="str">
        <f t="shared" ca="1" si="9"/>
        <v>B</v>
      </c>
      <c r="L27" s="50" t="str">
        <f t="shared" ca="1" si="10"/>
        <v>C</v>
      </c>
      <c r="M27" s="50" t="str">
        <f t="shared" ca="1" si="11"/>
        <v>C</v>
      </c>
      <c r="N27" s="50">
        <f t="shared" ca="1" si="12"/>
        <v>0</v>
      </c>
      <c r="O27" s="50">
        <f t="shared" ca="1" si="13"/>
        <v>10.98</v>
      </c>
      <c r="P27" s="50">
        <f t="shared" ca="1" si="14"/>
        <v>11</v>
      </c>
      <c r="Q27" s="12"/>
      <c r="R27"/>
      <c r="S27"/>
    </row>
    <row r="28" spans="1:19" x14ac:dyDescent="0.3">
      <c r="A28" s="9" t="s">
        <v>70</v>
      </c>
      <c r="B28" s="50" t="str">
        <f t="shared" ca="1" si="0"/>
        <v>oui/non</v>
      </c>
      <c r="C28" s="50" t="str">
        <f t="shared" ca="1" si="1"/>
        <v>oui/non</v>
      </c>
      <c r="D28" s="50" t="str">
        <f t="shared" ca="1" si="2"/>
        <v>oui/non</v>
      </c>
      <c r="E28" s="50">
        <f t="shared" ca="1" si="3"/>
        <v>0</v>
      </c>
      <c r="F28" s="50">
        <f t="shared" ca="1" si="4"/>
        <v>0</v>
      </c>
      <c r="G28" s="50">
        <f t="shared" ca="1" si="5"/>
        <v>0</v>
      </c>
      <c r="H28" s="50">
        <f t="shared" ca="1" si="6"/>
        <v>0</v>
      </c>
      <c r="I28" s="50">
        <f t="shared" ca="1" si="7"/>
        <v>0</v>
      </c>
      <c r="J28" s="50">
        <f t="shared" ca="1" si="8"/>
        <v>0</v>
      </c>
      <c r="K28" s="50" t="str">
        <f t="shared" ca="1" si="9"/>
        <v>B</v>
      </c>
      <c r="L28" s="50" t="str">
        <f t="shared" ca="1" si="10"/>
        <v>C-</v>
      </c>
      <c r="M28" s="50" t="str">
        <f t="shared" ca="1" si="11"/>
        <v>C</v>
      </c>
      <c r="N28" s="50">
        <f t="shared" ca="1" si="12"/>
        <v>0</v>
      </c>
      <c r="O28" s="50">
        <f t="shared" ca="1" si="13"/>
        <v>9.86</v>
      </c>
      <c r="P28" s="50">
        <f t="shared" ca="1" si="14"/>
        <v>24</v>
      </c>
      <c r="Q28" s="12"/>
      <c r="R28"/>
      <c r="S28"/>
    </row>
    <row r="29" spans="1:19" x14ac:dyDescent="0.3">
      <c r="A29" s="9" t="s">
        <v>71</v>
      </c>
      <c r="B29" s="50" t="str">
        <f t="shared" ca="1" si="0"/>
        <v>oui/non</v>
      </c>
      <c r="C29" s="50" t="str">
        <f t="shared" ca="1" si="1"/>
        <v>oui/non</v>
      </c>
      <c r="D29" s="50" t="str">
        <f t="shared" ca="1" si="2"/>
        <v>oui/non</v>
      </c>
      <c r="E29" s="50">
        <f t="shared" ca="1" si="3"/>
        <v>0</v>
      </c>
      <c r="F29" s="50">
        <f t="shared" ca="1" si="4"/>
        <v>0</v>
      </c>
      <c r="G29" s="50">
        <f t="shared" ca="1" si="5"/>
        <v>0</v>
      </c>
      <c r="H29" s="50">
        <f t="shared" ca="1" si="6"/>
        <v>0</v>
      </c>
      <c r="I29" s="50">
        <f t="shared" ca="1" si="7"/>
        <v>0</v>
      </c>
      <c r="J29" s="50">
        <f t="shared" ca="1" si="8"/>
        <v>0</v>
      </c>
      <c r="K29" s="50" t="str">
        <f t="shared" ca="1" si="9"/>
        <v>B</v>
      </c>
      <c r="L29" s="50" t="str">
        <f t="shared" ca="1" si="10"/>
        <v>C</v>
      </c>
      <c r="M29" s="50" t="str">
        <f t="shared" ca="1" si="11"/>
        <v>C</v>
      </c>
      <c r="N29" s="50">
        <f t="shared" ca="1" si="12"/>
        <v>0</v>
      </c>
      <c r="O29" s="50">
        <f t="shared" ca="1" si="13"/>
        <v>10.98</v>
      </c>
      <c r="P29" s="50">
        <f t="shared" ca="1" si="14"/>
        <v>11</v>
      </c>
      <c r="Q29" s="12"/>
      <c r="R29"/>
      <c r="S29"/>
    </row>
    <row r="30" spans="1:19" x14ac:dyDescent="0.3">
      <c r="A30" s="9" t="s">
        <v>197</v>
      </c>
      <c r="B30" s="50" t="str">
        <f t="shared" ca="1" si="0"/>
        <v>oui/non</v>
      </c>
      <c r="C30" s="50" t="str">
        <f t="shared" ca="1" si="1"/>
        <v>oui/non</v>
      </c>
      <c r="D30" s="50" t="str">
        <f t="shared" ca="1" si="2"/>
        <v>oui/non</v>
      </c>
      <c r="E30" s="50">
        <f t="shared" ca="1" si="3"/>
        <v>0</v>
      </c>
      <c r="F30" s="50">
        <f t="shared" ca="1" si="4"/>
        <v>0</v>
      </c>
      <c r="G30" s="50">
        <f t="shared" ca="1" si="5"/>
        <v>0</v>
      </c>
      <c r="H30" s="50">
        <f t="shared" ca="1" si="6"/>
        <v>0</v>
      </c>
      <c r="I30" s="50">
        <f t="shared" ca="1" si="7"/>
        <v>0</v>
      </c>
      <c r="J30" s="50">
        <f t="shared" ca="1" si="8"/>
        <v>0</v>
      </c>
      <c r="K30" s="50" t="str">
        <f t="shared" ca="1" si="9"/>
        <v>B</v>
      </c>
      <c r="L30" s="50" t="str">
        <f t="shared" ca="1" si="10"/>
        <v>C-</v>
      </c>
      <c r="M30" s="50" t="str">
        <f t="shared" ca="1" si="11"/>
        <v>C</v>
      </c>
      <c r="N30" s="50">
        <f t="shared" ca="1" si="12"/>
        <v>0</v>
      </c>
      <c r="O30" s="50">
        <f t="shared" ca="1" si="13"/>
        <v>10.18</v>
      </c>
      <c r="P30" s="50">
        <f t="shared" ca="1" si="14"/>
        <v>21</v>
      </c>
      <c r="Q30" s="12"/>
      <c r="R30"/>
      <c r="S30"/>
    </row>
    <row r="31" spans="1:19" x14ac:dyDescent="0.3">
      <c r="A31" s="9" t="s">
        <v>198</v>
      </c>
      <c r="B31" s="50" t="str">
        <f t="shared" ca="1" si="0"/>
        <v>oui/non</v>
      </c>
      <c r="C31" s="50" t="str">
        <f t="shared" ca="1" si="1"/>
        <v>oui/non</v>
      </c>
      <c r="D31" s="50" t="str">
        <f t="shared" ca="1" si="2"/>
        <v>oui/non</v>
      </c>
      <c r="E31" s="50">
        <f t="shared" ca="1" si="3"/>
        <v>0</v>
      </c>
      <c r="F31" s="50">
        <f t="shared" ca="1" si="4"/>
        <v>0</v>
      </c>
      <c r="G31" s="50">
        <f t="shared" ca="1" si="5"/>
        <v>0</v>
      </c>
      <c r="H31" s="50">
        <f t="shared" ca="1" si="6"/>
        <v>0</v>
      </c>
      <c r="I31" s="50">
        <f t="shared" ca="1" si="7"/>
        <v>0</v>
      </c>
      <c r="J31" s="50">
        <f t="shared" ca="1" si="8"/>
        <v>0</v>
      </c>
      <c r="K31" s="50" t="str">
        <f t="shared" ca="1" si="9"/>
        <v>B</v>
      </c>
      <c r="L31" s="50" t="str">
        <f t="shared" ca="1" si="10"/>
        <v>B-</v>
      </c>
      <c r="M31" s="50" t="str">
        <f t="shared" ca="1" si="11"/>
        <v>B-</v>
      </c>
      <c r="N31" s="50">
        <f t="shared" ca="1" si="12"/>
        <v>0</v>
      </c>
      <c r="O31" s="50">
        <f t="shared" ca="1" si="13"/>
        <v>12.580000000000002</v>
      </c>
      <c r="P31" s="50">
        <f t="shared" ca="1" si="14"/>
        <v>6</v>
      </c>
      <c r="Q31" s="12"/>
      <c r="R31"/>
      <c r="S31"/>
    </row>
    <row r="32" spans="1:19" x14ac:dyDescent="0.3">
      <c r="A32" s="9" t="s">
        <v>199</v>
      </c>
      <c r="B32" s="50" t="str">
        <f t="shared" ca="1" si="0"/>
        <v>oui/non</v>
      </c>
      <c r="C32" s="50" t="str">
        <f t="shared" ca="1" si="1"/>
        <v>oui/non</v>
      </c>
      <c r="D32" s="50" t="str">
        <f t="shared" ca="1" si="2"/>
        <v>oui/non</v>
      </c>
      <c r="E32" s="50">
        <f t="shared" ca="1" si="3"/>
        <v>0</v>
      </c>
      <c r="F32" s="50">
        <f t="shared" ca="1" si="4"/>
        <v>0</v>
      </c>
      <c r="G32" s="50">
        <f t="shared" ca="1" si="5"/>
        <v>0</v>
      </c>
      <c r="H32" s="50">
        <f t="shared" ca="1" si="6"/>
        <v>0</v>
      </c>
      <c r="I32" s="50">
        <f t="shared" ca="1" si="7"/>
        <v>0</v>
      </c>
      <c r="J32" s="50">
        <f t="shared" ca="1" si="8"/>
        <v>0</v>
      </c>
      <c r="K32" s="50" t="str">
        <f t="shared" ca="1" si="9"/>
        <v>B</v>
      </c>
      <c r="L32" s="50" t="str">
        <f t="shared" ca="1" si="10"/>
        <v>C+</v>
      </c>
      <c r="M32" s="50" t="str">
        <f t="shared" ca="1" si="11"/>
        <v>B-</v>
      </c>
      <c r="N32" s="50">
        <f t="shared" ca="1" si="12"/>
        <v>0</v>
      </c>
      <c r="O32" s="50">
        <f t="shared" ca="1" si="13"/>
        <v>12.1</v>
      </c>
      <c r="P32" s="50">
        <f t="shared" ca="1" si="14"/>
        <v>9</v>
      </c>
      <c r="Q32" s="12"/>
      <c r="R32"/>
      <c r="S32"/>
    </row>
    <row r="33" spans="1:19" x14ac:dyDescent="0.3">
      <c r="A33" s="9" t="s">
        <v>200</v>
      </c>
      <c r="B33" s="50" t="str">
        <f t="shared" ca="1" si="0"/>
        <v>oui/non</v>
      </c>
      <c r="C33" s="50" t="str">
        <f t="shared" ca="1" si="1"/>
        <v>oui/non</v>
      </c>
      <c r="D33" s="50" t="str">
        <f t="shared" ca="1" si="2"/>
        <v>oui/non</v>
      </c>
      <c r="E33" s="50">
        <f t="shared" ca="1" si="3"/>
        <v>0</v>
      </c>
      <c r="F33" s="50">
        <f t="shared" ca="1" si="4"/>
        <v>0</v>
      </c>
      <c r="G33" s="50">
        <f t="shared" ca="1" si="5"/>
        <v>0</v>
      </c>
      <c r="H33" s="50">
        <f t="shared" ca="1" si="6"/>
        <v>0</v>
      </c>
      <c r="I33" s="50">
        <f t="shared" ca="1" si="7"/>
        <v>0</v>
      </c>
      <c r="J33" s="50">
        <f t="shared" ca="1" si="8"/>
        <v>0</v>
      </c>
      <c r="K33" s="50" t="str">
        <f t="shared" ca="1" si="9"/>
        <v>B</v>
      </c>
      <c r="L33" s="50" t="str">
        <f t="shared" ca="1" si="10"/>
        <v>C+</v>
      </c>
      <c r="M33" s="50" t="str">
        <f t="shared" ca="1" si="11"/>
        <v>C+</v>
      </c>
      <c r="N33" s="50" t="str">
        <f t="shared" ca="1" si="12"/>
        <v>Oui</v>
      </c>
      <c r="O33" s="50">
        <f t="shared" ca="1" si="13"/>
        <v>11.680000000000001</v>
      </c>
      <c r="P33" s="50">
        <f t="shared" ca="1" si="14"/>
        <v>10</v>
      </c>
      <c r="Q33" s="12"/>
      <c r="R33"/>
      <c r="S33"/>
    </row>
    <row r="34" spans="1:19" x14ac:dyDescent="0.3">
      <c r="A34" s="9" t="s">
        <v>201</v>
      </c>
      <c r="B34" s="50" t="str">
        <f ca="1">INDIRECT(CONCATENATE("'",$A34,"'!$G$7"),TRUE)</f>
        <v>Non</v>
      </c>
      <c r="C34" s="50" t="str">
        <f ca="1">INDIRECT(CONCATENATE("'",$A34,"'!$G$8"),TRUE)</f>
        <v>Non</v>
      </c>
      <c r="D34" s="50" t="str">
        <f ca="1">INDIRECT(CONCATENATE("'",$A34,"'!$G$9"),TRUE)</f>
        <v>Non</v>
      </c>
      <c r="E34" s="50" t="str">
        <f ca="1">INDIRECT(CONCATENATE("'",$A34,"'!$B$10"),TRUE)</f>
        <v>UPSaclay</v>
      </c>
      <c r="F34" s="50" t="str">
        <f ca="1">INDIRECT(CONCATENATE("'",$A34,"'!$B$7"),TRUE)</f>
        <v>NSP</v>
      </c>
      <c r="G34" s="50" t="str">
        <f ca="1">INDIRECT(CONCATENATE("'",$A34,"'!$B$9"),TRUE)</f>
        <v>#PRENOM TEST</v>
      </c>
      <c r="H34" s="50" t="str">
        <f ca="1">INDIRECT(CONCATENATE("'",$A34,"'!$B$8"),TRUE)</f>
        <v>#NOM TEST</v>
      </c>
      <c r="I34" s="50" t="str">
        <f ca="1">INDIRECT(CONCATENATE("'",$A34,"'!$B$15"),TRUE)</f>
        <v>CHIPS</v>
      </c>
      <c r="J34" s="50" t="str">
        <f ca="1">INDIRECT(CONCATENATE("'",$A34,"'!$C$15"),TRUE)</f>
        <v>Fr</v>
      </c>
      <c r="K34" s="50" t="str">
        <f ca="1">INDIRECT(CONCATENATE("'",$A34,"'!$E$30"),TRUE)</f>
        <v>B</v>
      </c>
      <c r="L34" s="50" t="str">
        <f ca="1">INDIRECT(CONCATENATE("'",$A34,"'!$E$44"),TRUE)</f>
        <v>B+</v>
      </c>
      <c r="M34" s="50" t="str">
        <f ca="1">INDIRECT(CONCATENATE("'",$A34,"'!$E$50"),TRUE)</f>
        <v>B+</v>
      </c>
      <c r="N34" s="50" t="str">
        <f ca="1">INDIRECT(CONCATENATE("'",$A34,"'!$E$47"),TRUE)</f>
        <v>Oui</v>
      </c>
      <c r="O34" s="50">
        <f ca="1">INDIRECT(CONCATENATE("'",$A34,"'!$K$50"),TRUE)</f>
        <v>15.620000000000001</v>
      </c>
      <c r="P34" s="50">
        <f ca="1">RANK(O34,O$10:O$34)</f>
        <v>1</v>
      </c>
      <c r="Q34" s="12"/>
      <c r="R34"/>
      <c r="S34"/>
    </row>
    <row r="37" spans="1:19" x14ac:dyDescent="0.3">
      <c r="A37" s="6" t="s">
        <v>203</v>
      </c>
    </row>
    <row r="38" spans="1:19" x14ac:dyDescent="0.3">
      <c r="A38" s="6" t="s">
        <v>189</v>
      </c>
      <c r="B38" s="6" t="s">
        <v>2</v>
      </c>
      <c r="C38" s="6" t="s">
        <v>1</v>
      </c>
      <c r="D38" s="6"/>
      <c r="E38" s="6"/>
      <c r="F38" s="6"/>
      <c r="G38" s="6"/>
    </row>
    <row r="39" spans="1:19" x14ac:dyDescent="0.3">
      <c r="A39" s="31"/>
      <c r="B39" s="38"/>
      <c r="C39" s="38"/>
      <c r="D39" s="60"/>
      <c r="E39" s="60"/>
      <c r="F39" s="60"/>
      <c r="G39" s="60"/>
    </row>
    <row r="40" spans="1:19" x14ac:dyDescent="0.3">
      <c r="A40" s="31"/>
      <c r="B40" s="38"/>
      <c r="C40" s="38"/>
      <c r="D40" s="60"/>
      <c r="E40" s="60"/>
      <c r="F40" s="60"/>
      <c r="G40" s="60"/>
    </row>
    <row r="41" spans="1:19" x14ac:dyDescent="0.3">
      <c r="A41" s="31"/>
      <c r="B41" s="38"/>
      <c r="C41" s="38"/>
      <c r="D41" s="60"/>
      <c r="E41" s="60"/>
      <c r="F41" s="60"/>
      <c r="G41" s="60"/>
    </row>
    <row r="42" spans="1:19" x14ac:dyDescent="0.3">
      <c r="A42" s="31"/>
      <c r="B42" s="38"/>
      <c r="C42" s="38"/>
      <c r="D42" s="60"/>
      <c r="E42" s="60"/>
      <c r="F42" s="60"/>
      <c r="G42" s="60"/>
    </row>
    <row r="43" spans="1:19" x14ac:dyDescent="0.3">
      <c r="A43" s="31"/>
      <c r="B43" s="38"/>
      <c r="C43" s="38"/>
      <c r="D43" s="60"/>
      <c r="E43" s="60"/>
      <c r="F43" s="60"/>
      <c r="G43" s="60"/>
    </row>
    <row r="44" spans="1:19" x14ac:dyDescent="0.3">
      <c r="A44" s="31"/>
      <c r="B44" s="38"/>
      <c r="C44" s="38"/>
      <c r="D44" s="60"/>
      <c r="E44" s="60"/>
      <c r="F44" s="60"/>
      <c r="G44" s="60"/>
    </row>
    <row r="45" spans="1:19" x14ac:dyDescent="0.3">
      <c r="A45" s="31"/>
      <c r="B45" s="38"/>
      <c r="C45" s="38"/>
      <c r="D45" s="60"/>
      <c r="E45" s="60"/>
      <c r="F45" s="60"/>
      <c r="G45" s="60"/>
    </row>
    <row r="46" spans="1:19" x14ac:dyDescent="0.3">
      <c r="A46" s="31"/>
      <c r="B46" s="38"/>
      <c r="C46" s="38"/>
      <c r="D46" s="60"/>
      <c r="E46" s="60"/>
      <c r="F46" s="60"/>
      <c r="G46" s="60"/>
    </row>
    <row r="47" spans="1:19" x14ac:dyDescent="0.3">
      <c r="A47" s="31"/>
      <c r="B47" s="38"/>
      <c r="C47" s="38"/>
      <c r="D47" s="60"/>
      <c r="E47" s="60"/>
      <c r="F47" s="60"/>
      <c r="G47" s="60"/>
    </row>
    <row r="48" spans="1:19" x14ac:dyDescent="0.3">
      <c r="A48" s="31"/>
      <c r="B48" s="38"/>
      <c r="C48" s="38"/>
      <c r="D48" s="60"/>
      <c r="E48" s="60"/>
      <c r="F48" s="60"/>
      <c r="G48" s="60"/>
    </row>
  </sheetData>
  <sortState ref="R10:T25">
    <sortCondition descending="1" ref="T10:T25"/>
  </sortState>
  <mergeCells count="3">
    <mergeCell ref="B5:F5"/>
    <mergeCell ref="B6:F6"/>
    <mergeCell ref="B7:F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 de choix'!$D$2:$D$20</xm:f>
          </x14:formula1>
          <xm:sqref>Q10:Q34</xm:sqref>
        </x14:dataValidation>
        <x14:dataValidation type="list" allowBlank="1" showInputMessage="1" showErrorMessage="1">
          <x14:formula1>
            <xm:f>'Listes déroulantes de choix'!$H$2:$H$4</xm:f>
          </x14:formula1>
          <xm:sqref>A39:A48</xm:sqref>
        </x14:dataValidation>
        <x14:dataValidation type="list" allowBlank="1" showInputMessage="1" showErrorMessage="1">
          <x14:formula1>
            <xm:f>'Listes déroulantes de choix'!$U$2:$U$16</xm:f>
          </x14:formula1>
          <xm:sqref>B2</xm:sqref>
        </x14:dataValidation>
        <x14:dataValidation type="list" allowBlank="1" showInputMessage="1" showErrorMessage="1">
          <x14:formula1>
            <xm:f>'Listes déroulantes de choix'!$R$2:$R$16</xm:f>
          </x14:formula1>
          <xm:sqref>B5</xm:sqref>
        </x14:dataValidation>
        <x14:dataValidation type="list" allowBlank="1" showInputMessage="1" showErrorMessage="1">
          <x14:formula1>
            <xm:f>'Listes déroulantes de choix'!$O$2:$O$22</xm:f>
          </x14:formula1>
          <xm:sqref>B6</xm:sqref>
        </x14:dataValidation>
        <x14:dataValidation type="list" allowBlank="1" showInputMessage="1" showErrorMessage="1">
          <x14:formula1>
            <xm:f>'Listes déroulantes de choix'!$L$2:$L$4</xm:f>
          </x14:formula1>
          <xm:sqref>B7:F7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40</v>
      </c>
      <c r="C36" s="24"/>
      <c r="D36" s="72"/>
      <c r="E36" s="77"/>
      <c r="F36" s="78"/>
      <c r="G36" s="79"/>
      <c r="I36" s="39">
        <f>VLOOKUP(B36,'Listes déroulantes de choix'!$A$2:$B$17,2,FALSE)</f>
        <v>10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10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10.98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40</v>
      </c>
      <c r="C36" s="24"/>
      <c r="D36" s="72"/>
      <c r="E36" s="77"/>
      <c r="F36" s="78"/>
      <c r="G36" s="79"/>
      <c r="I36" s="39">
        <f>VLOOKUP(B36,'Listes déroulantes de choix'!$A$2:$B$17,2,FALSE)</f>
        <v>10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45</v>
      </c>
      <c r="C39" s="24"/>
      <c r="D39" s="72"/>
      <c r="E39" s="77"/>
      <c r="F39" s="78"/>
      <c r="G39" s="79"/>
      <c r="I39" s="39">
        <f>VLOOKUP(B39,'Listes déroulantes de choix'!$A$2:$B$17,2,FALSE)</f>
        <v>13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C-</v>
      </c>
      <c r="F44" s="24"/>
      <c r="G44" s="24"/>
      <c r="I44" s="43" t="str">
        <f>E44</f>
        <v>C-</v>
      </c>
      <c r="J44" s="44">
        <f>VLOOKUP(E44,'Listes déroulantes de choix'!$A$2:$B$17,2,FALSE)</f>
        <v>9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10.18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I51" sqref="I51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11.6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C+</v>
      </c>
      <c r="F44" s="24"/>
      <c r="G44" s="24"/>
      <c r="I44" s="43" t="str">
        <f>E44</f>
        <v>C+</v>
      </c>
      <c r="J44" s="44">
        <f>VLOOKUP(E44,'Listes déroulantes de choix'!$A$2:$B$17,2,FALSE)</f>
        <v>11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B-</v>
      </c>
      <c r="I50" s="47" t="str">
        <f>E50</f>
        <v>B-</v>
      </c>
      <c r="J50" s="48">
        <f>VLOOKUP(I50,'Listes déroulantes de choix'!$A$2:$B$17,2,FALSE)</f>
        <v>13</v>
      </c>
      <c r="K50" s="48">
        <f>0.8*J41+0.2*J28</f>
        <v>12.26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8" sqref="B38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74</v>
      </c>
      <c r="C38" s="24"/>
      <c r="D38" s="72"/>
      <c r="E38" s="77"/>
      <c r="F38" s="78"/>
      <c r="G38" s="79"/>
      <c r="I38" s="39">
        <f>VLOOKUP(B38,'Listes déroulantes de choix'!$A$2:$B$17,2,FALSE)</f>
        <v>19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14.2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</v>
      </c>
      <c r="F44" s="24"/>
      <c r="G44" s="24"/>
      <c r="I44" s="43" t="str">
        <f>E44</f>
        <v>B</v>
      </c>
      <c r="J44" s="44">
        <f>VLOOKUP(E44,'Listes déroulantes de choix'!$A$2:$B$17,2,FALSE)</f>
        <v>14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</v>
      </c>
      <c r="I50" s="47" t="str">
        <f>E50</f>
        <v>B</v>
      </c>
      <c r="J50" s="48">
        <f>VLOOKUP(I50,'Listes déroulantes de choix'!$A$2:$B$17,2,FALSE)</f>
        <v>14</v>
      </c>
      <c r="K50" s="48">
        <f>0.8*J41+0.2*J28</f>
        <v>14.34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I51" sqref="I51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11.6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C+</v>
      </c>
      <c r="F44" s="24"/>
      <c r="G44" s="24"/>
      <c r="I44" s="43" t="str">
        <f>E44</f>
        <v>C+</v>
      </c>
      <c r="J44" s="44">
        <f>VLOOKUP(E44,'Listes déroulantes de choix'!$A$2:$B$17,2,FALSE)</f>
        <v>11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B-</v>
      </c>
      <c r="I50" s="47" t="str">
        <f>E50</f>
        <v>B-</v>
      </c>
      <c r="J50" s="48">
        <f>VLOOKUP(I50,'Listes déroulantes de choix'!$A$2:$B$17,2,FALSE)</f>
        <v>13</v>
      </c>
      <c r="K50" s="48">
        <f>0.8*J41+0.2*J28</f>
        <v>12.26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25</v>
      </c>
      <c r="C36" s="24"/>
      <c r="D36" s="72"/>
      <c r="E36" s="77"/>
      <c r="F36" s="78"/>
      <c r="G36" s="79"/>
      <c r="I36" s="39">
        <f>VLOOKUP(B36,'Listes déroulantes de choix'!$A$2:$B$17,2,FALSE)</f>
        <v>14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24</v>
      </c>
      <c r="C39" s="24"/>
      <c r="D39" s="72"/>
      <c r="E39" s="77"/>
      <c r="F39" s="78"/>
      <c r="G39" s="79"/>
      <c r="I39" s="39">
        <f>VLOOKUP(B39,'Listes déroulantes de choix'!$A$2:$B$17,2,FALSE)</f>
        <v>15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44</v>
      </c>
      <c r="C40" s="24"/>
      <c r="D40" s="73"/>
      <c r="E40" s="80"/>
      <c r="F40" s="81"/>
      <c r="G40" s="82"/>
      <c r="I40" s="39">
        <f>VLOOKUP(B40,'Listes déroulantes de choix'!$A$2:$B$17,2,FALSE)</f>
        <v>9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9.1999999999999993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10.34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workbookViewId="0">
      <selection activeCell="B38" sqref="B38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25</v>
      </c>
      <c r="C37" s="24"/>
      <c r="D37" s="72"/>
      <c r="E37" s="77"/>
      <c r="F37" s="78"/>
      <c r="G37" s="79"/>
      <c r="I37" s="39">
        <f>VLOOKUP(B37,'Listes déroulantes de choix'!$A$2:$B$17,2,FALSE)</f>
        <v>14</v>
      </c>
      <c r="J37" s="15"/>
      <c r="K37" s="15"/>
      <c r="L37" s="22"/>
    </row>
    <row r="38" spans="1:12" x14ac:dyDescent="0.3">
      <c r="A38" s="32" t="s">
        <v>103</v>
      </c>
      <c r="B38" s="12" t="s">
        <v>42</v>
      </c>
      <c r="C38" s="24"/>
      <c r="D38" s="72"/>
      <c r="E38" s="77"/>
      <c r="F38" s="78"/>
      <c r="G38" s="79"/>
      <c r="I38" s="39">
        <f>VLOOKUP(B38,'Listes déroulantes de choix'!$A$2:$B$17,2,FALSE)</f>
        <v>11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15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B+</v>
      </c>
      <c r="F44" s="24"/>
      <c r="G44" s="24"/>
      <c r="I44" s="43" t="str">
        <f>E44</f>
        <v>B+</v>
      </c>
      <c r="J44" s="44">
        <f>VLOOKUP(E44,'Listes déroulantes de choix'!$A$2:$B$17,2,FALSE)</f>
        <v>15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</v>
      </c>
      <c r="I50" s="47" t="str">
        <f>E50</f>
        <v>B</v>
      </c>
      <c r="J50" s="48">
        <f>VLOOKUP(I50,'Listes déroulantes de choix'!$A$2:$B$17,2,FALSE)</f>
        <v>14</v>
      </c>
      <c r="K50" s="48">
        <f>0.8*J41+0.2*J28</f>
        <v>14.98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45</v>
      </c>
      <c r="C36" s="24"/>
      <c r="D36" s="72"/>
      <c r="E36" s="77"/>
      <c r="F36" s="78"/>
      <c r="G36" s="79"/>
      <c r="I36" s="39">
        <f>VLOOKUP(B36,'Listes déroulantes de choix'!$A$2:$B$17,2,FALSE)</f>
        <v>13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25</v>
      </c>
      <c r="C39" s="24"/>
      <c r="D39" s="72"/>
      <c r="E39" s="77"/>
      <c r="F39" s="78"/>
      <c r="G39" s="79"/>
      <c r="I39" s="39">
        <f>VLOOKUP(B39,'Listes déroulantes de choix'!$A$2:$B$17,2,FALSE)</f>
        <v>14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9.8000000000000007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10.82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7" sqref="B37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40</v>
      </c>
      <c r="C36" s="24"/>
      <c r="D36" s="72"/>
      <c r="E36" s="77"/>
      <c r="F36" s="78"/>
      <c r="G36" s="79"/>
      <c r="I36" s="39">
        <f>VLOOKUP(B36,'Listes déroulantes de choix'!$A$2:$B$17,2,FALSE)</f>
        <v>10</v>
      </c>
      <c r="J36" s="15"/>
      <c r="K36" s="15"/>
      <c r="L36" s="22"/>
    </row>
    <row r="37" spans="1:12" x14ac:dyDescent="0.3">
      <c r="A37" s="32" t="s">
        <v>104</v>
      </c>
      <c r="B37" s="12" t="s">
        <v>41</v>
      </c>
      <c r="C37" s="24"/>
      <c r="D37" s="72"/>
      <c r="E37" s="77"/>
      <c r="F37" s="78"/>
      <c r="G37" s="79"/>
      <c r="I37" s="39">
        <f>VLOOKUP(B37,'Listes déroulantes de choix'!$A$2:$B$17,2,FALSE)</f>
        <v>6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45</v>
      </c>
      <c r="C39" s="24"/>
      <c r="D39" s="72"/>
      <c r="E39" s="77"/>
      <c r="F39" s="78"/>
      <c r="G39" s="79"/>
      <c r="I39" s="39">
        <f>VLOOKUP(B39,'Listes déroulantes de choix'!$A$2:$B$17,2,FALSE)</f>
        <v>13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9.8000000000000007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10.82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44</v>
      </c>
      <c r="C39" s="24"/>
      <c r="D39" s="72"/>
      <c r="E39" s="77"/>
      <c r="F39" s="78"/>
      <c r="G39" s="79"/>
      <c r="I39" s="39">
        <f>VLOOKUP(B39,'Listes déroulantes de choix'!$A$2:$B$17,2,FALSE)</f>
        <v>9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9.8000000000000007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10.82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B1" workbookViewId="0">
      <selection activeCell="B1" sqref="B1:C17"/>
    </sheetView>
  </sheetViews>
  <sheetFormatPr baseColWidth="10" defaultRowHeight="15" x14ac:dyDescent="0.25"/>
  <cols>
    <col min="3" max="3" width="9.7109375" customWidth="1"/>
    <col min="4" max="4" width="26.85546875" customWidth="1"/>
    <col min="5" max="5" width="3.85546875" customWidth="1"/>
    <col min="6" max="6" width="16.28515625" customWidth="1"/>
    <col min="7" max="7" width="3.5703125" customWidth="1"/>
    <col min="9" max="13" width="17.42578125" customWidth="1"/>
    <col min="16" max="16" width="39.5703125" customWidth="1"/>
    <col min="20" max="20" width="18.85546875" customWidth="1"/>
  </cols>
  <sheetData>
    <row r="1" spans="1:21" x14ac:dyDescent="0.25">
      <c r="A1" s="4" t="s">
        <v>73</v>
      </c>
      <c r="B1" s="63" t="s">
        <v>99</v>
      </c>
      <c r="C1" s="63" t="s">
        <v>239</v>
      </c>
      <c r="D1" s="63" t="s">
        <v>36</v>
      </c>
      <c r="E1" s="3"/>
      <c r="F1" s="63" t="s">
        <v>67</v>
      </c>
      <c r="G1" s="63"/>
      <c r="H1" s="63" t="s">
        <v>189</v>
      </c>
      <c r="I1" s="63" t="s">
        <v>225</v>
      </c>
      <c r="J1" s="63" t="s">
        <v>227</v>
      </c>
      <c r="K1" s="63" t="s">
        <v>228</v>
      </c>
      <c r="L1" s="63" t="s">
        <v>232</v>
      </c>
      <c r="M1" s="63" t="s">
        <v>236</v>
      </c>
      <c r="N1" s="4" t="s">
        <v>111</v>
      </c>
      <c r="Q1" s="4" t="s">
        <v>154</v>
      </c>
      <c r="U1" s="4" t="s">
        <v>208</v>
      </c>
    </row>
    <row r="2" spans="1:21" x14ac:dyDescent="0.25">
      <c r="A2" t="s">
        <v>74</v>
      </c>
      <c r="B2" s="3">
        <v>19</v>
      </c>
      <c r="C2" s="3" t="s">
        <v>74</v>
      </c>
      <c r="D2" s="3" t="s">
        <v>48</v>
      </c>
      <c r="E2" s="3"/>
      <c r="F2" s="3" t="s">
        <v>97</v>
      </c>
      <c r="G2" s="3"/>
      <c r="H2" s="3" t="s">
        <v>190</v>
      </c>
      <c r="I2" s="3" t="s">
        <v>97</v>
      </c>
      <c r="J2" s="3" t="s">
        <v>97</v>
      </c>
      <c r="K2" s="3" t="s">
        <v>97</v>
      </c>
      <c r="L2" s="3" t="s">
        <v>195</v>
      </c>
      <c r="M2" s="3" t="s">
        <v>100</v>
      </c>
      <c r="N2" t="s">
        <v>112</v>
      </c>
      <c r="O2" t="s">
        <v>113</v>
      </c>
      <c r="Q2" t="s">
        <v>155</v>
      </c>
      <c r="R2" t="s">
        <v>156</v>
      </c>
      <c r="U2" t="s">
        <v>220</v>
      </c>
    </row>
    <row r="3" spans="1:21" x14ac:dyDescent="0.25">
      <c r="A3" t="s">
        <v>26</v>
      </c>
      <c r="B3" s="3">
        <v>18</v>
      </c>
      <c r="C3" s="3" t="s">
        <v>26</v>
      </c>
      <c r="D3" s="3" t="s">
        <v>79</v>
      </c>
      <c r="E3" s="3"/>
      <c r="F3" s="3" t="s">
        <v>98</v>
      </c>
      <c r="G3" s="3"/>
      <c r="H3" s="3" t="s">
        <v>191</v>
      </c>
      <c r="I3" s="3" t="s">
        <v>98</v>
      </c>
      <c r="J3" s="3" t="s">
        <v>98</v>
      </c>
      <c r="K3" s="3" t="s">
        <v>98</v>
      </c>
      <c r="L3" s="3" t="s">
        <v>234</v>
      </c>
      <c r="M3" s="3" t="s">
        <v>237</v>
      </c>
      <c r="N3" t="s">
        <v>114</v>
      </c>
      <c r="O3" t="s">
        <v>115</v>
      </c>
      <c r="Q3" t="s">
        <v>157</v>
      </c>
      <c r="R3" t="s">
        <v>158</v>
      </c>
      <c r="U3" t="s">
        <v>209</v>
      </c>
    </row>
    <row r="4" spans="1:21" x14ac:dyDescent="0.25">
      <c r="A4" t="s">
        <v>75</v>
      </c>
      <c r="B4" s="3">
        <v>17</v>
      </c>
      <c r="C4" s="3" t="s">
        <v>75</v>
      </c>
      <c r="D4" s="3" t="s">
        <v>80</v>
      </c>
      <c r="E4" s="3"/>
      <c r="F4" s="3"/>
      <c r="G4" s="3"/>
      <c r="H4" s="3" t="s">
        <v>192</v>
      </c>
      <c r="I4" s="3"/>
      <c r="J4" s="3"/>
      <c r="K4" s="3"/>
      <c r="L4" s="3" t="s">
        <v>233</v>
      </c>
      <c r="M4" s="3" t="s">
        <v>238</v>
      </c>
      <c r="N4" t="s">
        <v>116</v>
      </c>
      <c r="O4" t="s">
        <v>117</v>
      </c>
      <c r="Q4" t="s">
        <v>159</v>
      </c>
      <c r="R4" t="s">
        <v>160</v>
      </c>
      <c r="U4" t="s">
        <v>158</v>
      </c>
    </row>
    <row r="5" spans="1:21" x14ac:dyDescent="0.25">
      <c r="A5" t="s">
        <v>24</v>
      </c>
      <c r="B5" s="3">
        <v>15</v>
      </c>
      <c r="C5" s="3" t="s">
        <v>24</v>
      </c>
      <c r="D5" s="3" t="s">
        <v>81</v>
      </c>
      <c r="E5" s="3"/>
      <c r="F5" s="3"/>
      <c r="G5" s="3"/>
      <c r="H5" s="3"/>
      <c r="I5" s="3"/>
      <c r="J5" s="3"/>
      <c r="K5" s="3"/>
      <c r="L5" s="3"/>
      <c r="M5" s="3"/>
      <c r="N5" t="s">
        <v>118</v>
      </c>
      <c r="O5" t="s">
        <v>119</v>
      </c>
      <c r="Q5" t="s">
        <v>161</v>
      </c>
      <c r="R5" t="s">
        <v>162</v>
      </c>
      <c r="U5" t="s">
        <v>211</v>
      </c>
    </row>
    <row r="6" spans="1:21" x14ac:dyDescent="0.25">
      <c r="A6" t="s">
        <v>25</v>
      </c>
      <c r="B6" s="3">
        <v>14</v>
      </c>
      <c r="C6" s="3" t="s">
        <v>25</v>
      </c>
      <c r="D6" s="3" t="s">
        <v>82</v>
      </c>
      <c r="E6" s="3"/>
      <c r="F6" s="3"/>
      <c r="G6" s="3"/>
      <c r="H6" s="3"/>
      <c r="I6" s="3"/>
      <c r="J6" s="3"/>
      <c r="K6" s="3"/>
      <c r="L6" s="3"/>
      <c r="M6" s="3"/>
      <c r="N6" t="s">
        <v>120</v>
      </c>
      <c r="O6" t="s">
        <v>121</v>
      </c>
      <c r="Q6" t="s">
        <v>163</v>
      </c>
      <c r="R6" t="s">
        <v>164</v>
      </c>
      <c r="U6" t="s">
        <v>214</v>
      </c>
    </row>
    <row r="7" spans="1:21" x14ac:dyDescent="0.25">
      <c r="A7" t="s">
        <v>45</v>
      </c>
      <c r="B7" s="3">
        <v>13</v>
      </c>
      <c r="C7" s="3" t="s">
        <v>45</v>
      </c>
      <c r="D7" s="3" t="s">
        <v>83</v>
      </c>
      <c r="E7" s="3"/>
      <c r="F7" s="3"/>
      <c r="G7" s="3"/>
      <c r="H7" s="3"/>
      <c r="I7" s="3"/>
      <c r="J7" s="3"/>
      <c r="K7" s="3"/>
      <c r="L7" s="3"/>
      <c r="M7" s="3"/>
      <c r="N7" t="s">
        <v>122</v>
      </c>
      <c r="O7" t="s">
        <v>123</v>
      </c>
      <c r="Q7" t="s">
        <v>165</v>
      </c>
      <c r="R7" t="s">
        <v>166</v>
      </c>
      <c r="U7" t="s">
        <v>210</v>
      </c>
    </row>
    <row r="8" spans="1:21" x14ac:dyDescent="0.25">
      <c r="A8" t="s">
        <v>42</v>
      </c>
      <c r="B8" s="3">
        <v>11</v>
      </c>
      <c r="C8" s="3" t="s">
        <v>42</v>
      </c>
      <c r="D8" s="3" t="s">
        <v>84</v>
      </c>
      <c r="E8" s="3"/>
      <c r="F8" s="3"/>
      <c r="G8" s="3"/>
      <c r="H8" s="3"/>
      <c r="I8" s="3"/>
      <c r="J8" s="3"/>
      <c r="K8" s="3"/>
      <c r="L8" s="3"/>
      <c r="M8" s="3"/>
      <c r="N8" t="s">
        <v>124</v>
      </c>
      <c r="O8" t="s">
        <v>125</v>
      </c>
      <c r="Q8" t="s">
        <v>167</v>
      </c>
      <c r="R8" t="s">
        <v>168</v>
      </c>
      <c r="U8" t="s">
        <v>215</v>
      </c>
    </row>
    <row r="9" spans="1:21" x14ac:dyDescent="0.25">
      <c r="A9" t="s">
        <v>40</v>
      </c>
      <c r="B9" s="3">
        <v>10</v>
      </c>
      <c r="C9" s="3" t="s">
        <v>40</v>
      </c>
      <c r="D9" s="3" t="s">
        <v>85</v>
      </c>
      <c r="E9" s="3"/>
      <c r="F9" s="3"/>
      <c r="G9" s="3"/>
      <c r="H9" s="3"/>
      <c r="I9" s="3"/>
      <c r="J9" s="3"/>
      <c r="K9" s="3"/>
      <c r="L9" s="3"/>
      <c r="M9" s="3"/>
      <c r="N9" t="s">
        <v>126</v>
      </c>
      <c r="O9" t="s">
        <v>127</v>
      </c>
      <c r="Q9" t="s">
        <v>169</v>
      </c>
      <c r="R9" t="s">
        <v>170</v>
      </c>
      <c r="U9" t="s">
        <v>216</v>
      </c>
    </row>
    <row r="10" spans="1:21" x14ac:dyDescent="0.25">
      <c r="A10" t="s">
        <v>44</v>
      </c>
      <c r="B10" s="3">
        <v>9</v>
      </c>
      <c r="C10" s="3" t="s">
        <v>44</v>
      </c>
      <c r="D10" s="3" t="s">
        <v>86</v>
      </c>
      <c r="E10" s="3"/>
      <c r="F10" s="3"/>
      <c r="G10" s="3"/>
      <c r="H10" s="3"/>
      <c r="I10" s="3"/>
      <c r="J10" s="3"/>
      <c r="K10" s="3"/>
      <c r="L10" s="3"/>
      <c r="M10" s="3"/>
      <c r="N10" t="s">
        <v>128</v>
      </c>
      <c r="O10" t="s">
        <v>129</v>
      </c>
      <c r="Q10" t="s">
        <v>171</v>
      </c>
      <c r="R10" t="s">
        <v>172</v>
      </c>
      <c r="U10" t="s">
        <v>174</v>
      </c>
    </row>
    <row r="11" spans="1:21" x14ac:dyDescent="0.25">
      <c r="A11" t="s">
        <v>76</v>
      </c>
      <c r="B11" s="3">
        <v>7</v>
      </c>
      <c r="C11" s="3" t="s">
        <v>76</v>
      </c>
      <c r="D11" s="3" t="s">
        <v>87</v>
      </c>
      <c r="E11" s="3"/>
      <c r="F11" s="3"/>
      <c r="G11" s="3"/>
      <c r="H11" s="3"/>
      <c r="I11" s="3"/>
      <c r="J11" s="3"/>
      <c r="K11" s="3"/>
      <c r="L11" s="3"/>
      <c r="M11" s="3"/>
      <c r="N11" t="s">
        <v>130</v>
      </c>
      <c r="O11" t="s">
        <v>131</v>
      </c>
      <c r="Q11" t="s">
        <v>173</v>
      </c>
      <c r="R11" t="s">
        <v>174</v>
      </c>
      <c r="U11" t="s">
        <v>213</v>
      </c>
    </row>
    <row r="12" spans="1:21" x14ac:dyDescent="0.25">
      <c r="A12" t="s">
        <v>41</v>
      </c>
      <c r="B12" s="3">
        <v>6</v>
      </c>
      <c r="C12" s="3" t="s">
        <v>41</v>
      </c>
      <c r="D12" s="3" t="s">
        <v>88</v>
      </c>
      <c r="E12" s="3"/>
      <c r="F12" s="3"/>
      <c r="G12" s="3"/>
      <c r="H12" s="3"/>
      <c r="I12" s="3"/>
      <c r="J12" s="3"/>
      <c r="K12" s="3"/>
      <c r="L12" s="3"/>
      <c r="M12" s="3"/>
      <c r="N12" t="s">
        <v>132</v>
      </c>
      <c r="O12" t="s">
        <v>133</v>
      </c>
      <c r="Q12" t="s">
        <v>175</v>
      </c>
      <c r="R12" t="s">
        <v>176</v>
      </c>
      <c r="U12" t="s">
        <v>217</v>
      </c>
    </row>
    <row r="13" spans="1:21" x14ac:dyDescent="0.25">
      <c r="A13" t="s">
        <v>77</v>
      </c>
      <c r="B13" s="3">
        <v>5</v>
      </c>
      <c r="C13" s="3" t="s">
        <v>77</v>
      </c>
      <c r="D13" s="3" t="s">
        <v>89</v>
      </c>
      <c r="E13" s="3"/>
      <c r="F13" s="3"/>
      <c r="G13" s="3"/>
      <c r="H13" s="3"/>
      <c r="I13" s="3"/>
      <c r="J13" s="3"/>
      <c r="K13" s="3"/>
      <c r="L13" s="3"/>
      <c r="M13" s="3"/>
      <c r="N13" t="s">
        <v>134</v>
      </c>
      <c r="O13" t="s">
        <v>135</v>
      </c>
      <c r="Q13" t="s">
        <v>177</v>
      </c>
      <c r="R13" t="s">
        <v>178</v>
      </c>
      <c r="U13" t="s">
        <v>218</v>
      </c>
    </row>
    <row r="14" spans="1:21" x14ac:dyDescent="0.25">
      <c r="A14" t="s">
        <v>43</v>
      </c>
      <c r="B14" s="3">
        <v>3</v>
      </c>
      <c r="C14" s="3" t="s">
        <v>43</v>
      </c>
      <c r="D14" s="3" t="s">
        <v>90</v>
      </c>
      <c r="E14" s="3"/>
      <c r="F14" s="3"/>
      <c r="G14" s="3"/>
      <c r="H14" s="3"/>
      <c r="I14" s="3"/>
      <c r="J14" s="3"/>
      <c r="K14" s="3"/>
      <c r="L14" s="3"/>
      <c r="M14" s="3"/>
      <c r="N14" t="s">
        <v>136</v>
      </c>
      <c r="O14" t="s">
        <v>137</v>
      </c>
      <c r="Q14" t="s">
        <v>179</v>
      </c>
      <c r="R14" t="s">
        <v>180</v>
      </c>
      <c r="U14" t="s">
        <v>212</v>
      </c>
    </row>
    <row r="15" spans="1:21" x14ac:dyDescent="0.25">
      <c r="A15" t="s">
        <v>39</v>
      </c>
      <c r="B15" s="3">
        <v>2</v>
      </c>
      <c r="C15" s="3" t="s">
        <v>39</v>
      </c>
      <c r="D15" s="3" t="s">
        <v>91</v>
      </c>
      <c r="E15" s="3"/>
      <c r="F15" s="3"/>
      <c r="G15" s="3"/>
      <c r="H15" s="3"/>
      <c r="I15" s="3"/>
      <c r="J15" s="3"/>
      <c r="K15" s="3"/>
      <c r="L15" s="3"/>
      <c r="M15" s="3"/>
      <c r="N15" t="s">
        <v>138</v>
      </c>
      <c r="O15" t="s">
        <v>139</v>
      </c>
      <c r="Q15" t="s">
        <v>181</v>
      </c>
      <c r="R15" t="s">
        <v>182</v>
      </c>
      <c r="U15" t="s">
        <v>219</v>
      </c>
    </row>
    <row r="16" spans="1:21" x14ac:dyDescent="0.25">
      <c r="A16" t="s">
        <v>78</v>
      </c>
      <c r="B16" s="3">
        <v>1</v>
      </c>
      <c r="C16" s="3" t="s">
        <v>78</v>
      </c>
      <c r="D16" s="3" t="s">
        <v>92</v>
      </c>
      <c r="E16" s="3"/>
      <c r="F16" s="3"/>
      <c r="G16" s="3"/>
      <c r="H16" s="3"/>
      <c r="I16" s="3"/>
      <c r="J16" s="3"/>
      <c r="K16" s="3"/>
      <c r="L16" s="3"/>
      <c r="M16" s="3"/>
      <c r="N16" t="s">
        <v>140</v>
      </c>
      <c r="O16" t="s">
        <v>141</v>
      </c>
      <c r="Q16" t="s">
        <v>183</v>
      </c>
      <c r="R16" t="s">
        <v>184</v>
      </c>
      <c r="U16" t="s">
        <v>221</v>
      </c>
    </row>
    <row r="17" spans="1:15" x14ac:dyDescent="0.25">
      <c r="A17" t="s">
        <v>96</v>
      </c>
      <c r="B17" s="3">
        <v>0</v>
      </c>
      <c r="C17" s="3"/>
      <c r="D17" s="3" t="s">
        <v>93</v>
      </c>
      <c r="E17" s="3"/>
      <c r="F17" s="3"/>
      <c r="G17" s="3"/>
      <c r="H17" s="3"/>
      <c r="I17" s="3"/>
      <c r="J17" s="3"/>
      <c r="K17" s="3"/>
      <c r="L17" s="3"/>
      <c r="M17" s="3"/>
      <c r="N17" t="s">
        <v>142</v>
      </c>
      <c r="O17" t="s">
        <v>143</v>
      </c>
    </row>
    <row r="18" spans="1:15" x14ac:dyDescent="0.25">
      <c r="B18" s="3"/>
      <c r="C18" s="3"/>
      <c r="D18" s="3" t="s">
        <v>94</v>
      </c>
      <c r="E18" s="3"/>
      <c r="F18" s="3"/>
      <c r="G18" s="3"/>
      <c r="H18" s="3"/>
      <c r="I18" s="3"/>
      <c r="J18" s="3"/>
      <c r="K18" s="3"/>
      <c r="L18" s="3"/>
      <c r="M18" s="3"/>
      <c r="N18" t="s">
        <v>144</v>
      </c>
      <c r="O18" t="s">
        <v>145</v>
      </c>
    </row>
    <row r="19" spans="1:15" x14ac:dyDescent="0.25">
      <c r="B19" s="3"/>
      <c r="C19" s="3"/>
      <c r="D19" s="3" t="s">
        <v>95</v>
      </c>
      <c r="E19" s="3"/>
      <c r="F19" s="3"/>
      <c r="G19" s="3"/>
      <c r="H19" s="3"/>
      <c r="I19" s="3"/>
      <c r="J19" s="3"/>
      <c r="K19" s="3"/>
      <c r="L19" s="3"/>
      <c r="M19" s="3"/>
      <c r="N19" t="s">
        <v>146</v>
      </c>
      <c r="O19" t="s">
        <v>147</v>
      </c>
    </row>
    <row r="20" spans="1:15" x14ac:dyDescent="0.25">
      <c r="B20" s="3"/>
      <c r="C20" s="3"/>
      <c r="D20" s="3" t="s">
        <v>206</v>
      </c>
      <c r="E20" s="3"/>
      <c r="F20" s="3"/>
      <c r="G20" s="3"/>
      <c r="H20" s="3"/>
      <c r="I20" s="3"/>
      <c r="J20" s="3"/>
      <c r="K20" s="3"/>
      <c r="L20" s="3"/>
      <c r="M20" s="3"/>
      <c r="N20" t="s">
        <v>148</v>
      </c>
      <c r="O20" t="s">
        <v>149</v>
      </c>
    </row>
    <row r="21" spans="1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t="s">
        <v>150</v>
      </c>
      <c r="O21" t="s">
        <v>151</v>
      </c>
    </row>
    <row r="22" spans="1:15" x14ac:dyDescent="0.25">
      <c r="N22" t="s">
        <v>152</v>
      </c>
      <c r="O22" t="s">
        <v>153</v>
      </c>
    </row>
  </sheetData>
  <sortState ref="U2:U16">
    <sortCondition ref="U2"/>
  </sortState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75</v>
      </c>
      <c r="C36" s="24"/>
      <c r="D36" s="72"/>
      <c r="E36" s="77"/>
      <c r="F36" s="78"/>
      <c r="G36" s="79"/>
      <c r="I36" s="39">
        <f>VLOOKUP(B36,'Listes déroulantes de choix'!$A$2:$B$17,2,FALSE)</f>
        <v>17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42</v>
      </c>
      <c r="C39" s="24"/>
      <c r="D39" s="72"/>
      <c r="E39" s="77"/>
      <c r="F39" s="78"/>
      <c r="G39" s="79"/>
      <c r="I39" s="39">
        <f>VLOOKUP(B39,'Listes déroulantes de choix'!$A$2:$B$17,2,FALSE)</f>
        <v>11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10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10.98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78</v>
      </c>
      <c r="C38" s="24"/>
      <c r="D38" s="72"/>
      <c r="E38" s="77"/>
      <c r="F38" s="78"/>
      <c r="G38" s="79"/>
      <c r="I38" s="39">
        <f>VLOOKUP(B38,'Listes déroulantes de choix'!$A$2:$B$17,2,FALSE)</f>
        <v>1</v>
      </c>
      <c r="J38" s="15"/>
      <c r="K38" s="15"/>
      <c r="L38" s="22"/>
    </row>
    <row r="39" spans="1:12" x14ac:dyDescent="0.3">
      <c r="A39" s="32" t="s">
        <v>16</v>
      </c>
      <c r="B39" s="12" t="s">
        <v>45</v>
      </c>
      <c r="C39" s="24"/>
      <c r="D39" s="72"/>
      <c r="E39" s="77"/>
      <c r="F39" s="78"/>
      <c r="G39" s="79"/>
      <c r="I39" s="39">
        <f>VLOOKUP(B39,'Listes déroulantes de choix'!$A$2:$B$17,2,FALSE)</f>
        <v>13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10.66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24</v>
      </c>
      <c r="C36" s="24"/>
      <c r="D36" s="72"/>
      <c r="E36" s="77"/>
      <c r="F36" s="78"/>
      <c r="G36" s="79"/>
      <c r="I36" s="39">
        <f>VLOOKUP(B36,'Listes déroulantes de choix'!$A$2:$B$17,2,FALSE)</f>
        <v>15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42</v>
      </c>
      <c r="C39" s="24"/>
      <c r="D39" s="72"/>
      <c r="E39" s="77"/>
      <c r="F39" s="78"/>
      <c r="G39" s="79"/>
      <c r="I39" s="39">
        <f>VLOOKUP(B39,'Listes déroulantes de choix'!$A$2:$B$17,2,FALSE)</f>
        <v>11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10.66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7" sqref="B37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44</v>
      </c>
      <c r="C37" s="24"/>
      <c r="D37" s="72"/>
      <c r="E37" s="77"/>
      <c r="F37" s="78"/>
      <c r="G37" s="79"/>
      <c r="I37" s="39">
        <f>VLOOKUP(B37,'Listes déroulantes de choix'!$A$2:$B$17,2,FALSE)</f>
        <v>9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13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B-</v>
      </c>
      <c r="F44" s="24"/>
      <c r="G44" s="24"/>
      <c r="I44" s="43" t="str">
        <f>E44</f>
        <v>B-</v>
      </c>
      <c r="J44" s="44">
        <f>VLOOKUP(E44,'Listes déroulantes de choix'!$A$2:$B$17,2,FALSE)</f>
        <v>13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</v>
      </c>
      <c r="I50" s="47" t="str">
        <f>E50</f>
        <v>B</v>
      </c>
      <c r="J50" s="48">
        <f>VLOOKUP(I50,'Listes déroulantes de choix'!$A$2:$B$17,2,FALSE)</f>
        <v>14</v>
      </c>
      <c r="K50" s="48">
        <f>0.8*J41+0.2*J28</f>
        <v>13.38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8" sqref="B38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25</v>
      </c>
      <c r="C37" s="24"/>
      <c r="D37" s="72"/>
      <c r="E37" s="77"/>
      <c r="F37" s="78"/>
      <c r="G37" s="79"/>
      <c r="I37" s="39">
        <f>VLOOKUP(B37,'Listes déroulantes de choix'!$A$2:$B$17,2,FALSE)</f>
        <v>14</v>
      </c>
      <c r="J37" s="15"/>
      <c r="K37" s="15"/>
      <c r="L37" s="22"/>
    </row>
    <row r="38" spans="1:12" x14ac:dyDescent="0.3">
      <c r="A38" s="32" t="s">
        <v>103</v>
      </c>
      <c r="B38" s="12" t="s">
        <v>24</v>
      </c>
      <c r="C38" s="24"/>
      <c r="D38" s="72"/>
      <c r="E38" s="77"/>
      <c r="F38" s="78"/>
      <c r="G38" s="79"/>
      <c r="I38" s="39">
        <f>VLOOKUP(B38,'Listes déroulantes de choix'!$A$2:$B$17,2,FALSE)</f>
        <v>15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15.8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B+</v>
      </c>
      <c r="F44" s="24"/>
      <c r="G44" s="24"/>
      <c r="I44" s="43" t="str">
        <f>E44</f>
        <v>B+</v>
      </c>
      <c r="J44" s="44">
        <f>VLOOKUP(E44,'Listes déroulantes de choix'!$A$2:$B$17,2,FALSE)</f>
        <v>15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B+</v>
      </c>
      <c r="I50" s="47" t="str">
        <f>E50</f>
        <v>B+</v>
      </c>
      <c r="J50" s="48">
        <f>VLOOKUP(I50,'Listes déroulantes de choix'!$A$2:$B$17,2,FALSE)</f>
        <v>15</v>
      </c>
      <c r="K50" s="48">
        <f>0.8*J41+0.2*J28</f>
        <v>15.620000000000001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25</v>
      </c>
      <c r="C36" s="24"/>
      <c r="D36" s="72"/>
      <c r="E36" s="77"/>
      <c r="F36" s="78"/>
      <c r="G36" s="79"/>
      <c r="I36" s="39">
        <f>VLOOKUP(B36,'Listes déroulantes de choix'!$A$2:$B$17,2,FALSE)</f>
        <v>14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43</v>
      </c>
      <c r="C38" s="24"/>
      <c r="D38" s="72"/>
      <c r="E38" s="77"/>
      <c r="F38" s="78"/>
      <c r="G38" s="79"/>
      <c r="I38" s="39">
        <f>VLOOKUP(B38,'Listes déroulantes de choix'!$A$2:$B$17,2,FALSE)</f>
        <v>3</v>
      </c>
      <c r="J38" s="15"/>
      <c r="K38" s="15"/>
      <c r="L38" s="22"/>
    </row>
    <row r="39" spans="1:12" x14ac:dyDescent="0.3">
      <c r="A39" s="32" t="s">
        <v>16</v>
      </c>
      <c r="B39" s="12" t="s">
        <v>42</v>
      </c>
      <c r="C39" s="24"/>
      <c r="D39" s="72"/>
      <c r="E39" s="77"/>
      <c r="F39" s="78"/>
      <c r="G39" s="79"/>
      <c r="I39" s="39">
        <f>VLOOKUP(B39,'Listes déroulantes de choix'!$A$2:$B$17,2,FALSE)</f>
        <v>11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8.8000000000000007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C-</v>
      </c>
      <c r="F44" s="24"/>
      <c r="G44" s="24"/>
      <c r="I44" s="43" t="str">
        <f>E44</f>
        <v>C-</v>
      </c>
      <c r="J44" s="44">
        <f>VLOOKUP(E44,'Listes déroulantes de choix'!$A$2:$B$17,2,FALSE)</f>
        <v>9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10.020000000000001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40</v>
      </c>
      <c r="C36" s="24"/>
      <c r="D36" s="72"/>
      <c r="E36" s="77"/>
      <c r="F36" s="78"/>
      <c r="G36" s="79"/>
      <c r="I36" s="39">
        <f>VLOOKUP(B36,'Listes déroulantes de choix'!$A$2:$B$17,2,FALSE)</f>
        <v>10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42</v>
      </c>
      <c r="C39" s="24"/>
      <c r="D39" s="72"/>
      <c r="E39" s="77"/>
      <c r="F39" s="78"/>
      <c r="G39" s="79"/>
      <c r="I39" s="39">
        <f>VLOOKUP(B39,'Listes déroulantes de choix'!$A$2:$B$17,2,FALSE)</f>
        <v>11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8.6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C-</v>
      </c>
      <c r="F44" s="24"/>
      <c r="G44" s="24"/>
      <c r="I44" s="43" t="str">
        <f>E44</f>
        <v>C-</v>
      </c>
      <c r="J44" s="44">
        <f>VLOOKUP(E44,'Listes déroulantes de choix'!$A$2:$B$17,2,FALSE)</f>
        <v>9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9.86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4" workbookViewId="0">
      <selection activeCell="B36" sqref="B36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11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9</v>
      </c>
      <c r="J22" s="15"/>
      <c r="K22" s="15"/>
      <c r="L22" s="22"/>
    </row>
    <row r="23" spans="1:12" x14ac:dyDescent="0.3">
      <c r="A23" s="32" t="s">
        <v>11</v>
      </c>
      <c r="B23" s="12" t="s">
        <v>42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44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9</v>
      </c>
      <c r="J26" s="15"/>
      <c r="K26" s="15"/>
      <c r="L26" s="22"/>
    </row>
    <row r="27" spans="1:12" x14ac:dyDescent="0.3">
      <c r="A27" s="32" t="s">
        <v>14</v>
      </c>
      <c r="B27" s="12" t="s">
        <v>44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12.9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B-</v>
      </c>
      <c r="F30" s="24"/>
      <c r="G30" s="24"/>
      <c r="I30" s="40" t="str">
        <f>E30</f>
        <v>B-</v>
      </c>
      <c r="J30" s="44">
        <f>VLOOKUP(E30,'Listes déroulantes de choix'!$A$2:$B$17,2,FALSE)</f>
        <v>13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45</v>
      </c>
      <c r="C36" s="24"/>
      <c r="D36" s="72"/>
      <c r="E36" s="77"/>
      <c r="F36" s="78"/>
      <c r="G36" s="79"/>
      <c r="I36" s="39">
        <f>VLOOKUP(B36,'Listes déroulantes de choix'!$A$2:$B$17,2,FALSE)</f>
        <v>13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25</v>
      </c>
      <c r="C39" s="24"/>
      <c r="D39" s="72"/>
      <c r="E39" s="77"/>
      <c r="F39" s="78"/>
      <c r="G39" s="79"/>
      <c r="I39" s="39">
        <f>VLOOKUP(B39,'Listes déroulantes de choix'!$A$2:$B$17,2,FALSE)</f>
        <v>14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9.8000000000000007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10.420000000000002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F3:G4"/>
    <mergeCell ref="I13:L14"/>
    <mergeCell ref="I47:L47"/>
    <mergeCell ref="B16:B17"/>
    <mergeCell ref="D22:G22"/>
    <mergeCell ref="D23:D28"/>
    <mergeCell ref="E23:G28"/>
    <mergeCell ref="B34:B35"/>
    <mergeCell ref="D34:G34"/>
    <mergeCell ref="D35:D40"/>
    <mergeCell ref="E35:G40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8" sqref="G8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31" t="s">
        <v>192</v>
      </c>
      <c r="C7" s="15"/>
      <c r="F7" s="32" t="s">
        <v>10</v>
      </c>
      <c r="G7" s="12" t="s">
        <v>98</v>
      </c>
      <c r="I7" s="2"/>
      <c r="J7" s="2"/>
      <c r="K7" s="2"/>
      <c r="L7" s="2"/>
    </row>
    <row r="8" spans="1:26" ht="15.75" customHeight="1" x14ac:dyDescent="0.3">
      <c r="A8" s="32" t="s">
        <v>1</v>
      </c>
      <c r="B8" s="31" t="s">
        <v>242</v>
      </c>
      <c r="C8" s="24"/>
      <c r="F8" s="32" t="s">
        <v>186</v>
      </c>
      <c r="G8" s="12" t="s">
        <v>98</v>
      </c>
      <c r="H8" s="17"/>
      <c r="I8" s="2"/>
      <c r="J8" s="2"/>
      <c r="K8" s="2"/>
      <c r="L8" s="2"/>
    </row>
    <row r="9" spans="1:26" x14ac:dyDescent="0.3">
      <c r="A9" s="32" t="s">
        <v>2</v>
      </c>
      <c r="B9" s="31" t="s">
        <v>243</v>
      </c>
      <c r="C9" s="24"/>
      <c r="F9" s="32" t="s">
        <v>224</v>
      </c>
      <c r="G9" s="12" t="s">
        <v>98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 t="s">
        <v>100</v>
      </c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 t="s">
        <v>244</v>
      </c>
      <c r="C15" s="32" t="s">
        <v>245</v>
      </c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33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34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33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34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25</v>
      </c>
      <c r="C37" s="24"/>
      <c r="D37" s="72"/>
      <c r="E37" s="77"/>
      <c r="F37" s="78"/>
      <c r="G37" s="79"/>
      <c r="I37" s="39">
        <f>VLOOKUP(B37,'Listes déroulantes de choix'!$A$2:$B$17,2,FALSE)</f>
        <v>14</v>
      </c>
      <c r="J37" s="15"/>
      <c r="K37" s="15"/>
      <c r="L37" s="22"/>
    </row>
    <row r="38" spans="1:12" x14ac:dyDescent="0.3">
      <c r="A38" s="32" t="s">
        <v>103</v>
      </c>
      <c r="B38" s="12" t="s">
        <v>24</v>
      </c>
      <c r="C38" s="24"/>
      <c r="D38" s="72"/>
      <c r="E38" s="77"/>
      <c r="F38" s="78"/>
      <c r="G38" s="79"/>
      <c r="I38" s="39">
        <f>VLOOKUP(B38,'Listes déroulantes de choix'!$A$2:$B$17,2,FALSE)</f>
        <v>15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15.8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B+</v>
      </c>
      <c r="F44" s="24"/>
      <c r="G44" s="24"/>
      <c r="I44" s="43" t="str">
        <f>E44</f>
        <v>B+</v>
      </c>
      <c r="J44" s="44">
        <f>VLOOKUP(E44,'Listes déroulantes de choix'!$A$2:$B$17,2,FALSE)</f>
        <v>15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 t="s">
        <v>97</v>
      </c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B+</v>
      </c>
      <c r="I50" s="47" t="str">
        <f>E50</f>
        <v>B+</v>
      </c>
      <c r="J50" s="48">
        <f>VLOOKUP(I50,'Listes déroulantes de choix'!$A$2:$B$17,2,FALSE)</f>
        <v>15</v>
      </c>
      <c r="K50" s="48">
        <f>0.8*J41+0.2*J28</f>
        <v>15.620000000000001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B16:B17"/>
    <mergeCell ref="B34:B35"/>
    <mergeCell ref="D34:G34"/>
    <mergeCell ref="D35:D40"/>
    <mergeCell ref="E35:G40"/>
    <mergeCell ref="F3:G4"/>
    <mergeCell ref="I47:L47"/>
    <mergeCell ref="D22:G22"/>
    <mergeCell ref="D23:D28"/>
    <mergeCell ref="E23:G28"/>
    <mergeCell ref="I13:L1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8" sqref="B38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13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45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14.4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43</v>
      </c>
      <c r="C38" s="24"/>
      <c r="D38" s="72"/>
      <c r="E38" s="77"/>
      <c r="F38" s="78"/>
      <c r="G38" s="79"/>
      <c r="I38" s="39">
        <f>VLOOKUP(B38,'Listes déroulantes de choix'!$A$2:$B$17,2,FALSE)</f>
        <v>3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11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C+</v>
      </c>
      <c r="F44" s="24"/>
      <c r="G44" s="24"/>
      <c r="I44" s="43" t="str">
        <f>E44</f>
        <v>C+</v>
      </c>
      <c r="J44" s="44">
        <f>VLOOKUP(E44,'Listes déroulantes de choix'!$A$2:$B$17,2,FALSE)</f>
        <v>11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 t="s">
        <v>97</v>
      </c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C+</v>
      </c>
      <c r="I50" s="47" t="str">
        <f>E50</f>
        <v>C+</v>
      </c>
      <c r="J50" s="48">
        <f>VLOOKUP(I50,'Listes déroulantes de choix'!$A$2:$B$17,2,FALSE)</f>
        <v>11</v>
      </c>
      <c r="K50" s="48">
        <f>0.8*J41+0.2*J28</f>
        <v>11.680000000000001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F3:G4"/>
    <mergeCell ref="B34:B35"/>
    <mergeCell ref="D34:G34"/>
    <mergeCell ref="D35:D40"/>
    <mergeCell ref="E35:G40"/>
    <mergeCell ref="I13:L14"/>
    <mergeCell ref="B16:B17"/>
    <mergeCell ref="D22:G22"/>
    <mergeCell ref="D23:D28"/>
    <mergeCell ref="E23:G2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workbookViewId="0">
      <selection activeCell="B27" sqref="B27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9</v>
      </c>
      <c r="J26" s="15"/>
      <c r="K26" s="15"/>
      <c r="L26" s="22"/>
    </row>
    <row r="27" spans="1:12" x14ac:dyDescent="0.3">
      <c r="A27" s="32" t="s">
        <v>14</v>
      </c>
      <c r="B27" s="12" t="s">
        <v>44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14.1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26</v>
      </c>
      <c r="C39" s="24"/>
      <c r="D39" s="72"/>
      <c r="E39" s="77"/>
      <c r="F39" s="78"/>
      <c r="G39" s="79"/>
      <c r="I39" s="39">
        <f>VLOOKUP(B39,'Listes déroulantes de choix'!$A$2:$B$17,2,FALSE)</f>
        <v>18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11.6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C+</v>
      </c>
      <c r="F44" s="24"/>
      <c r="G44" s="24"/>
      <c r="I44" s="43" t="str">
        <f>E44</f>
        <v>C+</v>
      </c>
      <c r="J44" s="44">
        <f>VLOOKUP(E44,'Listes déroulantes de choix'!$A$2:$B$17,2,FALSE)</f>
        <v>11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B-</v>
      </c>
      <c r="I50" s="47" t="str">
        <f>E50</f>
        <v>B-</v>
      </c>
      <c r="J50" s="48">
        <f>VLOOKUP(I50,'Listes déroulantes de choix'!$A$2:$B$17,2,FALSE)</f>
        <v>13</v>
      </c>
      <c r="K50" s="48">
        <f>0.8*J41+0.2*J28</f>
        <v>12.1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F3:G4"/>
    <mergeCell ref="B34:B35"/>
    <mergeCell ref="D34:G34"/>
    <mergeCell ref="D35:D40"/>
    <mergeCell ref="E35:G40"/>
    <mergeCell ref="I13:L14"/>
    <mergeCell ref="B16:B17"/>
    <mergeCell ref="D22:G22"/>
    <mergeCell ref="D23:D28"/>
    <mergeCell ref="E23:G2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45</v>
      </c>
      <c r="C38" s="24"/>
      <c r="D38" s="72"/>
      <c r="E38" s="77"/>
      <c r="F38" s="78"/>
      <c r="G38" s="79"/>
      <c r="I38" s="39">
        <f>VLOOKUP(B38,'Listes déroulantes de choix'!$A$2:$B$17,2,FALSE)</f>
        <v>13</v>
      </c>
      <c r="J38" s="15"/>
      <c r="K38" s="15"/>
      <c r="L38" s="22"/>
    </row>
    <row r="39" spans="1:12" x14ac:dyDescent="0.3">
      <c r="A39" s="32" t="s">
        <v>16</v>
      </c>
      <c r="B39" s="12" t="s">
        <v>45</v>
      </c>
      <c r="C39" s="24"/>
      <c r="D39" s="72"/>
      <c r="E39" s="77"/>
      <c r="F39" s="78"/>
      <c r="G39" s="79"/>
      <c r="I39" s="39">
        <f>VLOOKUP(B39,'Listes déroulantes de choix'!$A$2:$B$17,2,FALSE)</f>
        <v>13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12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B-</v>
      </c>
      <c r="F44" s="24"/>
      <c r="G44" s="24"/>
      <c r="I44" s="43" t="str">
        <f>E44</f>
        <v>B-</v>
      </c>
      <c r="J44" s="44">
        <f>VLOOKUP(E44,'Listes déroulantes de choix'!$A$2:$B$17,2,FALSE)</f>
        <v>13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B-</v>
      </c>
      <c r="I50" s="47" t="str">
        <f>E50</f>
        <v>B-</v>
      </c>
      <c r="J50" s="48">
        <f>VLOOKUP(I50,'Listes déroulantes de choix'!$A$2:$B$17,2,FALSE)</f>
        <v>13</v>
      </c>
      <c r="K50" s="48">
        <f>0.8*J41+0.2*J28</f>
        <v>12.580000000000002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F3:G4"/>
    <mergeCell ref="B34:B35"/>
    <mergeCell ref="D34:G34"/>
    <mergeCell ref="D35:D40"/>
    <mergeCell ref="E35:G40"/>
    <mergeCell ref="I13:L14"/>
    <mergeCell ref="B16:B17"/>
    <mergeCell ref="D22:G22"/>
    <mergeCell ref="D23:D28"/>
    <mergeCell ref="E23:G2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28" workbookViewId="0">
      <selection activeCell="E47" sqref="E47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77</v>
      </c>
      <c r="C39" s="24"/>
      <c r="D39" s="72"/>
      <c r="E39" s="77"/>
      <c r="F39" s="78"/>
      <c r="G39" s="79"/>
      <c r="I39" s="39">
        <f>VLOOKUP(B39,'Listes déroulantes de choix'!$A$2:$B$17,2,FALSE)</f>
        <v>5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9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C-</v>
      </c>
      <c r="F44" s="24"/>
      <c r="G44" s="24"/>
      <c r="I44" s="43" t="str">
        <f>E44</f>
        <v>C-</v>
      </c>
      <c r="J44" s="44">
        <f>VLOOKUP(E44,'Listes déroulantes de choix'!$A$2:$B$17,2,FALSE)</f>
        <v>9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10.18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F3:G4"/>
    <mergeCell ref="B34:B35"/>
    <mergeCell ref="D34:G34"/>
    <mergeCell ref="D35:D40"/>
    <mergeCell ref="E35:G40"/>
    <mergeCell ref="I13:L14"/>
    <mergeCell ref="B16:B17"/>
    <mergeCell ref="D22:G22"/>
    <mergeCell ref="D23:D28"/>
    <mergeCell ref="E23:G2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24</v>
      </c>
      <c r="C36" s="24"/>
      <c r="D36" s="72"/>
      <c r="E36" s="77"/>
      <c r="F36" s="78"/>
      <c r="G36" s="79"/>
      <c r="I36" s="39">
        <f>VLOOKUP(B36,'Listes déroulantes de choix'!$A$2:$B$17,2,FALSE)</f>
        <v>15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45</v>
      </c>
      <c r="C39" s="24"/>
      <c r="D39" s="72"/>
      <c r="E39" s="77"/>
      <c r="F39" s="78"/>
      <c r="G39" s="79"/>
      <c r="I39" s="39">
        <f>VLOOKUP(B39,'Listes déroulantes de choix'!$A$2:$B$17,2,FALSE)</f>
        <v>13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10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</v>
      </c>
      <c r="F44" s="24"/>
      <c r="G44" s="24"/>
      <c r="I44" s="43" t="str">
        <f>E44</f>
        <v>C</v>
      </c>
      <c r="J44" s="44">
        <f>VLOOKUP(E44,'Listes déroulantes de choix'!$A$2:$B$17,2,FALSE)</f>
        <v>10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10.98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workbookViewId="0">
      <selection activeCell="B39" sqref="B39"/>
    </sheetView>
  </sheetViews>
  <sheetFormatPr baseColWidth="10" defaultRowHeight="17.25" x14ac:dyDescent="0.3"/>
  <cols>
    <col min="1" max="1" width="54.28515625" style="14" bestFit="1" customWidth="1"/>
    <col min="2" max="2" width="31.7109375" style="14" customWidth="1"/>
    <col min="3" max="3" width="8.7109375" style="14" customWidth="1"/>
    <col min="4" max="4" width="29.28515625" style="14" customWidth="1"/>
    <col min="5" max="5" width="7.42578125" style="14" customWidth="1"/>
    <col min="6" max="6" width="34.140625" style="14" customWidth="1"/>
    <col min="7" max="7" width="15.5703125" style="14" customWidth="1"/>
    <col min="8" max="8" width="11.42578125" style="14"/>
    <col min="9" max="9" width="19.42578125" style="14" customWidth="1"/>
    <col min="10" max="10" width="14.140625" style="14" customWidth="1"/>
    <col min="11" max="11" width="11.42578125" style="14"/>
    <col min="12" max="12" width="14.5703125" style="14" customWidth="1"/>
    <col min="13" max="24" width="11.42578125" style="14"/>
    <col min="25" max="26" width="11.42578125" style="2"/>
  </cols>
  <sheetData>
    <row r="1" spans="1:26" s="3" customFormat="1" ht="87.7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ht="15" customHeight="1" x14ac:dyDescent="0.3">
      <c r="A2" s="10"/>
      <c r="B2" s="10"/>
      <c r="C2" s="10"/>
      <c r="D2" s="15"/>
    </row>
    <row r="3" spans="1:26" x14ac:dyDescent="0.3">
      <c r="A3" s="10"/>
      <c r="B3" s="10"/>
      <c r="C3" s="10"/>
      <c r="D3" s="15"/>
      <c r="F3" s="66" t="s">
        <v>196</v>
      </c>
      <c r="G3" s="66"/>
    </row>
    <row r="4" spans="1:26" x14ac:dyDescent="0.3">
      <c r="A4" s="16" t="s">
        <v>109</v>
      </c>
      <c r="F4" s="66"/>
      <c r="G4" s="66"/>
    </row>
    <row r="5" spans="1:26" x14ac:dyDescent="0.3">
      <c r="F5" s="23" t="s">
        <v>187</v>
      </c>
      <c r="G5" s="15"/>
    </row>
    <row r="6" spans="1:26" ht="15.75" customHeight="1" x14ac:dyDescent="0.3">
      <c r="A6" s="23" t="s">
        <v>0</v>
      </c>
      <c r="B6" s="15"/>
      <c r="C6" s="15"/>
      <c r="F6" s="32" t="s">
        <v>3</v>
      </c>
      <c r="G6" s="12" t="s">
        <v>19</v>
      </c>
    </row>
    <row r="7" spans="1:26" x14ac:dyDescent="0.3">
      <c r="A7" s="32" t="s">
        <v>189</v>
      </c>
      <c r="B7" s="59"/>
      <c r="C7" s="15"/>
      <c r="F7" s="32" t="s">
        <v>10</v>
      </c>
      <c r="G7" s="12" t="s">
        <v>20</v>
      </c>
      <c r="I7" s="2"/>
      <c r="J7" s="2"/>
      <c r="K7" s="2"/>
      <c r="L7" s="2"/>
    </row>
    <row r="8" spans="1:26" ht="15.75" customHeight="1" x14ac:dyDescent="0.3">
      <c r="A8" s="32" t="s">
        <v>1</v>
      </c>
      <c r="B8" s="59"/>
      <c r="C8" s="24"/>
      <c r="F8" s="32" t="s">
        <v>186</v>
      </c>
      <c r="G8" s="12" t="s">
        <v>20</v>
      </c>
      <c r="H8" s="17"/>
      <c r="I8" s="2"/>
      <c r="J8" s="2"/>
      <c r="K8" s="2"/>
      <c r="L8" s="2"/>
    </row>
    <row r="9" spans="1:26" x14ac:dyDescent="0.3">
      <c r="A9" s="32" t="s">
        <v>2</v>
      </c>
      <c r="B9" s="59"/>
      <c r="C9" s="24"/>
      <c r="F9" s="32" t="s">
        <v>224</v>
      </c>
      <c r="G9" s="12" t="s">
        <v>20</v>
      </c>
      <c r="H9" s="17"/>
      <c r="I9" s="37"/>
      <c r="J9" s="37"/>
      <c r="K9" s="37"/>
      <c r="L9" s="37"/>
    </row>
    <row r="10" spans="1:26" x14ac:dyDescent="0.3">
      <c r="A10" s="32" t="s">
        <v>235</v>
      </c>
      <c r="B10" s="59"/>
      <c r="C10" s="24"/>
      <c r="F10" s="15"/>
      <c r="G10" s="62"/>
      <c r="H10" s="17"/>
      <c r="I10" s="37"/>
      <c r="J10" s="37"/>
      <c r="K10" s="37"/>
      <c r="L10" s="37"/>
    </row>
    <row r="11" spans="1:26" x14ac:dyDescent="0.3">
      <c r="A11" s="15"/>
      <c r="B11" s="24"/>
      <c r="C11" s="24"/>
      <c r="F11" s="15"/>
      <c r="G11" s="24"/>
      <c r="H11" s="17"/>
      <c r="I11" s="37"/>
      <c r="J11" s="37"/>
      <c r="K11" s="37"/>
      <c r="L11" s="37"/>
    </row>
    <row r="12" spans="1:26" x14ac:dyDescent="0.3">
      <c r="A12" s="23" t="s">
        <v>226</v>
      </c>
      <c r="B12" s="15"/>
      <c r="F12" s="15"/>
      <c r="G12" s="24"/>
      <c r="H12" s="17"/>
      <c r="I12" s="37"/>
      <c r="J12" s="37"/>
      <c r="K12" s="37"/>
      <c r="L12" s="37"/>
    </row>
    <row r="13" spans="1:26" x14ac:dyDescent="0.3">
      <c r="A13" s="32" t="s">
        <v>49</v>
      </c>
      <c r="B13" s="32"/>
      <c r="C13" s="32"/>
      <c r="F13" s="15"/>
      <c r="G13" s="24"/>
      <c r="H13" s="17"/>
      <c r="I13" s="85" t="s">
        <v>194</v>
      </c>
      <c r="J13" s="85"/>
      <c r="K13" s="85"/>
      <c r="L13" s="85"/>
    </row>
    <row r="14" spans="1:26" ht="18" thickBot="1" x14ac:dyDescent="0.35">
      <c r="A14" s="32" t="s">
        <v>8</v>
      </c>
      <c r="B14" s="32"/>
      <c r="C14" s="32"/>
      <c r="F14" s="15"/>
      <c r="G14" s="24"/>
      <c r="H14" s="17"/>
      <c r="I14" s="85"/>
      <c r="J14" s="85"/>
      <c r="K14" s="85"/>
      <c r="L14" s="85"/>
    </row>
    <row r="15" spans="1:26" x14ac:dyDescent="0.3">
      <c r="A15" s="32" t="s">
        <v>9</v>
      </c>
      <c r="B15" s="32"/>
      <c r="C15" s="32"/>
      <c r="D15" s="2"/>
      <c r="E15" s="2"/>
      <c r="I15" s="18" t="s">
        <v>27</v>
      </c>
      <c r="J15" s="19"/>
      <c r="K15" s="19"/>
      <c r="L15" s="20"/>
    </row>
    <row r="16" spans="1:26" x14ac:dyDescent="0.3">
      <c r="A16" s="15"/>
      <c r="B16" s="83" t="s">
        <v>50</v>
      </c>
      <c r="C16" s="57"/>
      <c r="D16" s="2"/>
      <c r="E16" s="2"/>
      <c r="I16" s="40">
        <f>VLOOKUP(B18,'Listes déroulantes de choix'!$A$2:$B$17,2,FALSE)</f>
        <v>17</v>
      </c>
      <c r="J16" s="15"/>
      <c r="K16" s="15"/>
      <c r="L16" s="22"/>
    </row>
    <row r="17" spans="1:12" ht="15.75" customHeight="1" x14ac:dyDescent="0.3">
      <c r="A17" s="23" t="s">
        <v>5</v>
      </c>
      <c r="B17" s="84"/>
      <c r="C17" s="58"/>
      <c r="D17" s="2"/>
      <c r="E17" s="2"/>
      <c r="I17" s="40">
        <f>VLOOKUP(B19,'Listes déroulantes de choix'!$A$2:$B$17,2,FALSE)</f>
        <v>15</v>
      </c>
      <c r="J17" s="15"/>
      <c r="K17" s="15"/>
      <c r="L17" s="22"/>
    </row>
    <row r="18" spans="1:12" x14ac:dyDescent="0.3">
      <c r="A18" s="32" t="s">
        <v>4</v>
      </c>
      <c r="B18" s="12" t="s">
        <v>75</v>
      </c>
      <c r="C18" s="24"/>
      <c r="D18" s="2"/>
      <c r="E18" s="2"/>
      <c r="I18" s="40">
        <f>VLOOKUP(B20,'Listes déroulantes de choix'!$A$2:$B$17,2,FALSE)</f>
        <v>17</v>
      </c>
      <c r="J18" s="15"/>
      <c r="K18" s="15"/>
      <c r="L18" s="22"/>
    </row>
    <row r="19" spans="1:12" x14ac:dyDescent="0.3">
      <c r="A19" s="32" t="s">
        <v>6</v>
      </c>
      <c r="B19" s="12" t="s">
        <v>24</v>
      </c>
      <c r="C19" s="24"/>
      <c r="I19" s="40">
        <f>VLOOKUP(B21,'Listes déroulantes de choix'!$A$2:$B$17,2,FALSE)</f>
        <v>10</v>
      </c>
      <c r="J19" s="15"/>
      <c r="K19" s="15"/>
      <c r="L19" s="22"/>
    </row>
    <row r="20" spans="1:12" x14ac:dyDescent="0.3">
      <c r="A20" s="32" t="s">
        <v>7</v>
      </c>
      <c r="B20" s="12" t="s">
        <v>75</v>
      </c>
      <c r="C20" s="24"/>
      <c r="I20" s="26"/>
      <c r="J20" s="15"/>
      <c r="K20" s="15"/>
      <c r="L20" s="22"/>
    </row>
    <row r="21" spans="1:12" x14ac:dyDescent="0.3">
      <c r="A21" s="32" t="s">
        <v>17</v>
      </c>
      <c r="B21" s="12" t="s">
        <v>40</v>
      </c>
      <c r="C21" s="24"/>
      <c r="I21" s="40">
        <f>VLOOKUP(B23,'Listes déroulantes de choix'!$A$2:$B$17,2,FALSE)</f>
        <v>15</v>
      </c>
      <c r="J21" s="15"/>
      <c r="K21" s="15"/>
      <c r="L21" s="22"/>
    </row>
    <row r="22" spans="1:12" ht="18" thickBot="1" x14ac:dyDescent="0.35">
      <c r="A22" s="15"/>
      <c r="B22" s="24"/>
      <c r="C22" s="24"/>
      <c r="D22" s="70" t="s">
        <v>37</v>
      </c>
      <c r="E22" s="70"/>
      <c r="F22" s="70"/>
      <c r="G22" s="70"/>
      <c r="I22" s="40">
        <f>VLOOKUP(B24,'Listes déroulantes de choix'!$A$2:$B$17,2,FALSE)</f>
        <v>15</v>
      </c>
      <c r="J22" s="15"/>
      <c r="K22" s="15"/>
      <c r="L22" s="22"/>
    </row>
    <row r="23" spans="1:12" x14ac:dyDescent="0.3">
      <c r="A23" s="32" t="s">
        <v>11</v>
      </c>
      <c r="B23" s="12" t="s">
        <v>24</v>
      </c>
      <c r="C23" s="24"/>
      <c r="D23" s="71" t="s">
        <v>33</v>
      </c>
      <c r="E23" s="74"/>
      <c r="F23" s="75"/>
      <c r="G23" s="76"/>
      <c r="I23" s="26"/>
      <c r="J23" s="15"/>
      <c r="K23" s="15"/>
      <c r="L23" s="22"/>
    </row>
    <row r="24" spans="1:12" x14ac:dyDescent="0.3">
      <c r="A24" s="32" t="s">
        <v>12</v>
      </c>
      <c r="B24" s="12" t="s">
        <v>24</v>
      </c>
      <c r="C24" s="24"/>
      <c r="D24" s="72"/>
      <c r="E24" s="77"/>
      <c r="F24" s="78"/>
      <c r="G24" s="79"/>
      <c r="I24" s="26"/>
      <c r="J24" s="15"/>
      <c r="K24" s="15"/>
      <c r="L24" s="22"/>
    </row>
    <row r="25" spans="1:12" x14ac:dyDescent="0.3">
      <c r="A25" s="15"/>
      <c r="B25" s="24"/>
      <c r="C25" s="24"/>
      <c r="D25" s="72"/>
      <c r="E25" s="77"/>
      <c r="F25" s="78"/>
      <c r="G25" s="79"/>
      <c r="I25" s="40">
        <f>VLOOKUP(B26,'Listes déroulantes de choix'!$A$2:$B$17,2,FALSE)</f>
        <v>15</v>
      </c>
      <c r="J25" s="15"/>
      <c r="K25" s="15"/>
      <c r="L25" s="22"/>
    </row>
    <row r="26" spans="1:12" x14ac:dyDescent="0.3">
      <c r="A26" s="32" t="s">
        <v>13</v>
      </c>
      <c r="B26" s="12" t="s">
        <v>24</v>
      </c>
      <c r="C26" s="24"/>
      <c r="D26" s="72"/>
      <c r="E26" s="77"/>
      <c r="F26" s="78"/>
      <c r="G26" s="79"/>
      <c r="I26" s="40">
        <f>VLOOKUP(B27,'Listes déroulantes de choix'!$A$2:$B$17,2,FALSE)</f>
        <v>15</v>
      </c>
      <c r="J26" s="15"/>
      <c r="K26" s="15"/>
      <c r="L26" s="22"/>
    </row>
    <row r="27" spans="1:12" x14ac:dyDescent="0.3">
      <c r="A27" s="32" t="s">
        <v>14</v>
      </c>
      <c r="B27" s="12" t="s">
        <v>24</v>
      </c>
      <c r="C27" s="24"/>
      <c r="D27" s="72"/>
      <c r="E27" s="77"/>
      <c r="F27" s="78"/>
      <c r="G27" s="79"/>
      <c r="I27" s="21"/>
      <c r="J27" s="23" t="s">
        <v>101</v>
      </c>
      <c r="K27" s="15"/>
      <c r="L27" s="22"/>
    </row>
    <row r="28" spans="1:12" ht="15.75" customHeight="1" thickBot="1" x14ac:dyDescent="0.35">
      <c r="A28" s="15"/>
      <c r="B28" s="24"/>
      <c r="C28" s="24"/>
      <c r="D28" s="73"/>
      <c r="E28" s="80"/>
      <c r="F28" s="81"/>
      <c r="G28" s="82"/>
      <c r="I28" s="21"/>
      <c r="J28" s="41">
        <f>ROUND(AVERAGE(I16:I26),1)</f>
        <v>14.9</v>
      </c>
      <c r="K28" s="15"/>
      <c r="L28" s="22"/>
    </row>
    <row r="29" spans="1:12" ht="15.75" customHeight="1" thickBot="1" x14ac:dyDescent="0.35">
      <c r="A29" s="2"/>
      <c r="B29" s="2"/>
      <c r="C29" s="2"/>
      <c r="F29" s="24"/>
      <c r="G29" s="24"/>
      <c r="I29" s="25" t="s">
        <v>47</v>
      </c>
      <c r="J29" s="23" t="s">
        <v>29</v>
      </c>
      <c r="K29" s="15"/>
      <c r="L29" s="22"/>
    </row>
    <row r="30" spans="1:12" ht="35.25" thickBot="1" x14ac:dyDescent="0.35">
      <c r="A30" s="2"/>
      <c r="B30" s="2"/>
      <c r="C30" s="2"/>
      <c r="D30" s="35" t="s">
        <v>22</v>
      </c>
      <c r="E30" s="45" t="str">
        <f>IF(AND(J28&gt;=19,J28&lt;=20),"A+",IF(AND(J28&gt;17,J28&lt;19),"A",IF(AND(J28&lt;=17,J28&gt;=16),"A-",IF(AND(J28&gt;=15,J28&lt;16),"B+",IF(AND(J28&gt;13,J28&lt;15),"B",IF(AND(J28&lt;=13,J28&gt;=12),"B-",IF(AND(J28&gt;=11,J28&lt;12),"C+",IF(AND(J28&gt;9,J28&lt;11),"C",IF(AND(J28&lt;=9,J28&gt;=8),"C-",IF(AND(J28&gt;=7,J28&lt;8),"D+",IF(AND(J28&gt;5,J28&lt;7),"D",IF(AND(J28&lt;=5,J28&gt;=4),"D-",IF(AND(J28&gt;=3,J28&lt;4),"E+",IF(AND(J28&gt;1,J28&lt;3),"E",IF(AND(J28&lt;=1,J28&gt;=0),"E-")))))))))))))))</f>
        <v>B</v>
      </c>
      <c r="F30" s="24"/>
      <c r="G30" s="24"/>
      <c r="I30" s="40" t="str">
        <f>E30</f>
        <v>B</v>
      </c>
      <c r="J30" s="44">
        <f>VLOOKUP(E30,'Listes déroulantes de choix'!$A$2:$B$17,2,FALSE)</f>
        <v>14</v>
      </c>
      <c r="K30" s="15"/>
      <c r="L30" s="22"/>
    </row>
    <row r="31" spans="1:12" x14ac:dyDescent="0.3">
      <c r="A31" s="2"/>
      <c r="B31" s="2"/>
      <c r="C31" s="2"/>
      <c r="D31" s="23"/>
      <c r="E31" s="27"/>
      <c r="F31" s="24"/>
      <c r="G31" s="24"/>
      <c r="I31" s="21"/>
      <c r="J31" s="15"/>
      <c r="K31" s="15"/>
      <c r="L31" s="22"/>
    </row>
    <row r="32" spans="1:12" x14ac:dyDescent="0.3">
      <c r="A32" s="2"/>
      <c r="B32" s="2"/>
      <c r="C32" s="2"/>
      <c r="D32" s="28"/>
      <c r="E32" s="24"/>
      <c r="F32" s="24"/>
      <c r="G32" s="24"/>
      <c r="I32" s="21"/>
      <c r="J32" s="15"/>
      <c r="K32" s="15"/>
      <c r="L32" s="22"/>
    </row>
    <row r="33" spans="1:12" x14ac:dyDescent="0.3">
      <c r="A33" s="16" t="s">
        <v>108</v>
      </c>
      <c r="B33" s="10"/>
      <c r="C33" s="10"/>
      <c r="I33" s="21"/>
      <c r="J33" s="15"/>
      <c r="K33" s="15"/>
      <c r="L33" s="22"/>
    </row>
    <row r="34" spans="1:12" ht="18" thickBot="1" x14ac:dyDescent="0.35">
      <c r="A34" s="15"/>
      <c r="B34" s="83" t="s">
        <v>50</v>
      </c>
      <c r="C34" s="57"/>
      <c r="D34" s="70" t="s">
        <v>38</v>
      </c>
      <c r="E34" s="70"/>
      <c r="F34" s="70"/>
      <c r="G34" s="70"/>
      <c r="I34" s="21"/>
      <c r="J34" s="15"/>
      <c r="K34" s="15"/>
      <c r="L34" s="22"/>
    </row>
    <row r="35" spans="1:12" x14ac:dyDescent="0.3">
      <c r="A35" s="23" t="s">
        <v>15</v>
      </c>
      <c r="B35" s="84"/>
      <c r="C35" s="58"/>
      <c r="D35" s="71" t="s">
        <v>34</v>
      </c>
      <c r="E35" s="74"/>
      <c r="F35" s="75"/>
      <c r="G35" s="76"/>
      <c r="I35" s="25" t="s">
        <v>28</v>
      </c>
      <c r="J35" s="15"/>
      <c r="K35" s="15"/>
      <c r="L35" s="22"/>
    </row>
    <row r="36" spans="1:12" x14ac:dyDescent="0.3">
      <c r="A36" s="32" t="s">
        <v>105</v>
      </c>
      <c r="B36" s="12" t="s">
        <v>26</v>
      </c>
      <c r="C36" s="24"/>
      <c r="D36" s="72"/>
      <c r="E36" s="77"/>
      <c r="F36" s="78"/>
      <c r="G36" s="79"/>
      <c r="I36" s="39">
        <f>VLOOKUP(B36,'Listes déroulantes de choix'!$A$2:$B$17,2,FALSE)</f>
        <v>18</v>
      </c>
      <c r="J36" s="15"/>
      <c r="K36" s="15"/>
      <c r="L36" s="22"/>
    </row>
    <row r="37" spans="1:12" x14ac:dyDescent="0.3">
      <c r="A37" s="32" t="s">
        <v>104</v>
      </c>
      <c r="B37" s="12" t="s">
        <v>39</v>
      </c>
      <c r="C37" s="24"/>
      <c r="D37" s="72"/>
      <c r="E37" s="77"/>
      <c r="F37" s="78"/>
      <c r="G37" s="79"/>
      <c r="I37" s="39">
        <f>VLOOKUP(B37,'Listes déroulantes de choix'!$A$2:$B$17,2,FALSE)</f>
        <v>2</v>
      </c>
      <c r="J37" s="15"/>
      <c r="K37" s="15"/>
      <c r="L37" s="22"/>
    </row>
    <row r="38" spans="1:12" x14ac:dyDescent="0.3">
      <c r="A38" s="32" t="s">
        <v>103</v>
      </c>
      <c r="B38" s="12" t="s">
        <v>41</v>
      </c>
      <c r="C38" s="24"/>
      <c r="D38" s="72"/>
      <c r="E38" s="77"/>
      <c r="F38" s="78"/>
      <c r="G38" s="79"/>
      <c r="I38" s="39">
        <f>VLOOKUP(B38,'Listes déroulantes de choix'!$A$2:$B$17,2,FALSE)</f>
        <v>6</v>
      </c>
      <c r="J38" s="15"/>
      <c r="K38" s="15"/>
      <c r="L38" s="22"/>
    </row>
    <row r="39" spans="1:12" x14ac:dyDescent="0.3">
      <c r="A39" s="32" t="s">
        <v>16</v>
      </c>
      <c r="B39" s="12" t="s">
        <v>43</v>
      </c>
      <c r="C39" s="24"/>
      <c r="D39" s="72"/>
      <c r="E39" s="77"/>
      <c r="F39" s="78"/>
      <c r="G39" s="79"/>
      <c r="I39" s="39">
        <f>VLOOKUP(B39,'Listes déroulantes de choix'!$A$2:$B$17,2,FALSE)</f>
        <v>3</v>
      </c>
      <c r="J39" s="15"/>
      <c r="K39" s="15"/>
      <c r="L39" s="22"/>
    </row>
    <row r="40" spans="1:12" ht="18" thickBot="1" x14ac:dyDescent="0.35">
      <c r="A40" s="32" t="s">
        <v>18</v>
      </c>
      <c r="B40" s="12" t="s">
        <v>25</v>
      </c>
      <c r="C40" s="24"/>
      <c r="D40" s="73"/>
      <c r="E40" s="80"/>
      <c r="F40" s="81"/>
      <c r="G40" s="82"/>
      <c r="I40" s="39">
        <f>VLOOKUP(B40,'Listes déroulantes de choix'!$A$2:$B$17,2,FALSE)</f>
        <v>14</v>
      </c>
      <c r="J40" s="23" t="s">
        <v>101</v>
      </c>
      <c r="K40" s="15"/>
      <c r="L40" s="22"/>
    </row>
    <row r="41" spans="1:12" x14ac:dyDescent="0.3">
      <c r="B41" s="10"/>
      <c r="C41" s="10"/>
      <c r="D41" s="29"/>
      <c r="E41" s="29"/>
      <c r="F41" s="29"/>
      <c r="G41" s="29"/>
      <c r="I41" s="21"/>
      <c r="J41" s="41">
        <f>ROUND(AVERAGE(I36:I40),1)</f>
        <v>8.6</v>
      </c>
      <c r="K41" s="15"/>
      <c r="L41" s="22"/>
    </row>
    <row r="42" spans="1:12" x14ac:dyDescent="0.3">
      <c r="B42" s="10"/>
      <c r="C42" s="10"/>
      <c r="D42" s="29"/>
      <c r="E42" s="29"/>
      <c r="F42" s="29"/>
      <c r="G42" s="29"/>
      <c r="I42" s="21"/>
      <c r="J42" s="24"/>
      <c r="K42" s="15"/>
      <c r="L42" s="22"/>
    </row>
    <row r="43" spans="1:12" ht="18" thickBot="1" x14ac:dyDescent="0.35">
      <c r="B43" s="10"/>
      <c r="C43" s="10"/>
      <c r="F43" s="24"/>
      <c r="G43" s="24"/>
      <c r="I43" s="30" t="s">
        <v>102</v>
      </c>
      <c r="J43" s="23" t="s">
        <v>30</v>
      </c>
      <c r="K43" s="15"/>
      <c r="L43" s="22"/>
    </row>
    <row r="44" spans="1:12" ht="35.25" thickBot="1" x14ac:dyDescent="0.35">
      <c r="B44" s="10"/>
      <c r="C44" s="10"/>
      <c r="D44" s="35" t="s">
        <v>23</v>
      </c>
      <c r="E44" s="45" t="str">
        <f>IF(AND(J41&gt;=19,J41&lt;=20),"A+",IF(AND(J41&gt;17,J41&lt;19),"A",IF(AND(J41&lt;=17,J41&gt;=16),"A-",IF(AND(J41&gt;=15,J41&lt;16),"B+",IF(AND(J41&gt;13,J41&lt;15),"B",IF(AND(J41&lt;=13,J41&gt;=12),"B-",IF(AND(J41&gt;=11,J41&lt;12),"C+",IF(AND(J41&gt;9,J41&lt;11),"C",IF(AND(J41&lt;=9,J41&gt;=8),"C-",IF(AND(J41&gt;=7,J41&lt;8),"D+",IF(AND(J41&gt;5,J41&lt;7),"D",IF(AND(J41&lt;=5,J41&gt;=4),"D-",IF(AND(J41&gt;=3,J41&lt;4),"E+",IF(AND(J41&gt;1,J41&lt;3),"E",IF(AND(J41&lt;=1,J41&gt;=0),"E-")))))))))))))))</f>
        <v>C-</v>
      </c>
      <c r="F44" s="24"/>
      <c r="G44" s="24"/>
      <c r="I44" s="43" t="str">
        <f>E44</f>
        <v>C-</v>
      </c>
      <c r="J44" s="44">
        <f>VLOOKUP(E44,'Listes déroulantes de choix'!$A$2:$B$17,2,FALSE)</f>
        <v>9</v>
      </c>
      <c r="K44" s="15"/>
      <c r="L44" s="22"/>
    </row>
    <row r="45" spans="1:12" x14ac:dyDescent="0.3">
      <c r="B45" s="10"/>
      <c r="C45" s="10"/>
      <c r="E45" s="36"/>
      <c r="I45" s="26"/>
      <c r="J45" s="42"/>
      <c r="K45" s="15"/>
      <c r="L45" s="22"/>
    </row>
    <row r="46" spans="1:12" ht="18" thickBot="1" x14ac:dyDescent="0.35">
      <c r="B46" s="10"/>
      <c r="C46" s="10"/>
      <c r="E46" s="36"/>
      <c r="I46" s="26"/>
      <c r="J46" s="42"/>
      <c r="K46" s="15"/>
      <c r="L46" s="22"/>
    </row>
    <row r="47" spans="1:12" ht="52.5" thickBot="1" x14ac:dyDescent="0.35">
      <c r="D47" s="35" t="s">
        <v>188</v>
      </c>
      <c r="E47" s="45"/>
      <c r="I47" s="67" t="s">
        <v>193</v>
      </c>
      <c r="J47" s="68"/>
      <c r="K47" s="68"/>
      <c r="L47" s="69"/>
    </row>
    <row r="48" spans="1:12" x14ac:dyDescent="0.3">
      <c r="E48" s="36"/>
      <c r="I48" s="21"/>
      <c r="J48" s="15"/>
      <c r="K48" s="15"/>
      <c r="L48" s="22"/>
    </row>
    <row r="49" spans="4:12" ht="18" thickBot="1" x14ac:dyDescent="0.35">
      <c r="E49" s="36"/>
      <c r="I49" s="30" t="s">
        <v>46</v>
      </c>
      <c r="J49" s="23" t="s">
        <v>31</v>
      </c>
      <c r="K49" s="23" t="s">
        <v>106</v>
      </c>
      <c r="L49" s="22"/>
    </row>
    <row r="50" spans="4:12" ht="35.25" thickBot="1" x14ac:dyDescent="0.35">
      <c r="D50" s="35" t="s">
        <v>35</v>
      </c>
      <c r="E50" s="45" t="str">
        <f>IF(AND(K50&gt;=19,K50&lt;=20),"A+",IF(AND(K50&gt;17,K50&lt;19),"A",IF(AND(K50&lt;=17,K50&gt;=16),"A-",IF(AND(K50&gt;=15,K50&lt;16),"B+",IF(AND(K50&gt;13,K50&lt;15),"B",IF(AND(K50&lt;=13,K50&gt;=12),"B-",IF(AND(K50&gt;=11,K50&lt;12),"C+",IF(AND(K50&gt;9,K50&lt;11),"C",IF(AND(K50&lt;=9,K50&gt;=8),"C-",IF(AND(K50&gt;=7,K50&lt;8),"D+",IF(AND(K50&gt;5,K50&lt;7),"D",IF(AND(K50&lt;=5,K50&gt;=4),"D-",IF(AND(K50&gt;=3,K50&lt;4),"E+",IF(AND(K50&gt;1,K50&lt;3),"E",IF(AND(K50&lt;=1,K50&gt;=0),"E-")))))))))))))))</f>
        <v>C</v>
      </c>
      <c r="I50" s="47" t="str">
        <f>E50</f>
        <v>C</v>
      </c>
      <c r="J50" s="48">
        <f>VLOOKUP(I50,'Listes déroulantes de choix'!$A$2:$B$17,2,FALSE)</f>
        <v>10</v>
      </c>
      <c r="K50" s="48">
        <f>0.8*J41+0.2*J28</f>
        <v>9.86</v>
      </c>
      <c r="L50" s="46"/>
    </row>
    <row r="51" spans="4:12" x14ac:dyDescent="0.3">
      <c r="I51" s="15"/>
      <c r="J51" s="15"/>
      <c r="K51" s="15"/>
      <c r="L51" s="15"/>
    </row>
  </sheetData>
  <mergeCells count="11">
    <mergeCell ref="I47:L47"/>
    <mergeCell ref="I13:L14"/>
    <mergeCell ref="B16:B17"/>
    <mergeCell ref="D22:G22"/>
    <mergeCell ref="D23:D28"/>
    <mergeCell ref="E23:G28"/>
    <mergeCell ref="F3:G4"/>
    <mergeCell ref="B34:B35"/>
    <mergeCell ref="D34:G34"/>
    <mergeCell ref="D35:D40"/>
    <mergeCell ref="E35:G4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déroulantes de choix'!$F$2:$F$3</xm:f>
          </x14:formula1>
          <xm:sqref>E47</xm:sqref>
        </x14:dataValidation>
        <x14:dataValidation type="list" allowBlank="1" showInputMessage="1" showErrorMessage="1">
          <x14:formula1>
            <xm:f>'Listes déroulantes de choix'!$A$2:$A$17</xm:f>
          </x14:formula1>
          <xm:sqref>B18:C21 B23:C24 B26:C27 B36:C40</xm:sqref>
        </x14:dataValidation>
        <x14:dataValidation type="list" allowBlank="1" showInputMessage="1" showErrorMessage="1">
          <x14:formula1>
            <xm:f>'Listes déroulantes de choix'!$H$2:$H$4</xm:f>
          </x14:formula1>
          <xm:sqref>B7</xm:sqref>
        </x14:dataValidation>
        <x14:dataValidation type="list" allowBlank="1" showInputMessage="1" showErrorMessage="1">
          <x14:formula1>
            <xm:f>'Listes déroulantes de choix'!$K$2:$K$3</xm:f>
          </x14:formula1>
          <xm:sqref>G7</xm:sqref>
        </x14:dataValidation>
        <x14:dataValidation type="list" allowBlank="1" showInputMessage="1" showErrorMessage="1">
          <x14:formula1>
            <xm:f>'Listes déroulantes de choix'!$J$2:$J$3</xm:f>
          </x14:formula1>
          <xm:sqref>G8</xm:sqref>
        </x14:dataValidation>
        <x14:dataValidation type="list" allowBlank="1" showInputMessage="1" showErrorMessage="1">
          <x14:formula1>
            <xm:f>'Listes déroulantes de choix'!$I$2:$I$3</xm:f>
          </x14:formula1>
          <xm:sqref>G9</xm:sqref>
        </x14:dataValidation>
        <x14:dataValidation type="list" allowBlank="1" showInputMessage="1" showErrorMessage="1">
          <x14:formula1>
            <xm:f>'Listes déroulantes de choix'!$M$2:$M$4</xm:f>
          </x14:formula1>
          <xm:sqref>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RESULTATS</vt:lpstr>
      <vt:lpstr>Listes déroulantes de choix</vt:lpstr>
      <vt:lpstr>CANDIDAT n°25</vt:lpstr>
      <vt:lpstr>CANDIDAT n°24</vt:lpstr>
      <vt:lpstr>CANDIDAT n°23</vt:lpstr>
      <vt:lpstr>CANDIDAT n°22</vt:lpstr>
      <vt:lpstr>CANDIDAT n°21</vt:lpstr>
      <vt:lpstr>CANDIDAT n°20</vt:lpstr>
      <vt:lpstr>CANDIDAT n°19</vt:lpstr>
      <vt:lpstr>CANDIDAT n°18</vt:lpstr>
      <vt:lpstr>CANDIDAT n°17</vt:lpstr>
      <vt:lpstr>CANDIDAT n°16</vt:lpstr>
      <vt:lpstr>CANDIDAT n°15</vt:lpstr>
      <vt:lpstr>CANDIDAT n°14</vt:lpstr>
      <vt:lpstr>CANDIDAT n°13</vt:lpstr>
      <vt:lpstr>CANDIDAT n°12</vt:lpstr>
      <vt:lpstr>CANDIDAT n°11</vt:lpstr>
      <vt:lpstr>CANDIDAT n°10</vt:lpstr>
      <vt:lpstr>CANDIDAT n°9</vt:lpstr>
      <vt:lpstr>CANDIDAT n°8</vt:lpstr>
      <vt:lpstr>CANDIDAT n°7</vt:lpstr>
      <vt:lpstr>CANDIDAT n°6</vt:lpstr>
      <vt:lpstr>CANDIDAT n°5</vt:lpstr>
      <vt:lpstr>CANDIDAT n°4</vt:lpstr>
      <vt:lpstr>CANDIDAT n°3</vt:lpstr>
      <vt:lpstr>CANDIDAT n°2</vt:lpstr>
      <vt:lpstr>CANDIDAT n°1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pallandre</dc:creator>
  <cp:lastModifiedBy>pallandre</cp:lastModifiedBy>
  <dcterms:created xsi:type="dcterms:W3CDTF">2022-01-13T08:03:59Z</dcterms:created>
  <dcterms:modified xsi:type="dcterms:W3CDTF">2022-05-14T16:34:03Z</dcterms:modified>
</cp:coreProperties>
</file>